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7" activeTab="0"/>
  </bookViews>
  <sheets>
    <sheet name="exercicios aula" sheetId="1" r:id="rId1"/>
    <sheet name="sce131" sheetId="2" r:id="rId2"/>
  </sheets>
  <definedNames>
    <definedName name="Excel_BuiltIn__FilterDatabase_2">'sce131'!$AI$2:$AI$39</definedName>
  </definedNames>
  <calcPr fullCalcOnLoad="1"/>
</workbook>
</file>

<file path=xl/sharedStrings.xml><?xml version="1.0" encoding="utf-8"?>
<sst xmlns="http://schemas.openxmlformats.org/spreadsheetml/2006/main" count="724" uniqueCount="85">
  <si>
    <t>SME 320- Estatistica I</t>
  </si>
  <si>
    <t>Soma</t>
  </si>
  <si>
    <t>Méd</t>
  </si>
  <si>
    <t>Mfinal</t>
  </si>
  <si>
    <t>freq.</t>
  </si>
  <si>
    <t xml:space="preserve">Achiles Fontana da Mota </t>
  </si>
  <si>
    <t>n.c.</t>
  </si>
  <si>
    <t xml:space="preserve">Adriano Seiko Komesu   </t>
  </si>
  <si>
    <t xml:space="preserve">Ana Paula da Silva Barbosa  </t>
  </si>
  <si>
    <t xml:space="preserve">Bernardo Barcelos de Freitas </t>
  </si>
  <si>
    <t>n.c</t>
  </si>
  <si>
    <t xml:space="preserve">Bruno Barato </t>
  </si>
  <si>
    <t>Bruno Brandino Zuim</t>
  </si>
  <si>
    <t xml:space="preserve">Carlos Cesar de Mattos </t>
  </si>
  <si>
    <t xml:space="preserve">Ciro Horner Hoe de Castro </t>
  </si>
  <si>
    <t xml:space="preserve">n.c. </t>
  </si>
  <si>
    <t xml:space="preserve">Danilo Souza Lima </t>
  </si>
  <si>
    <t xml:space="preserve">Eduardo Lemos Parise </t>
  </si>
  <si>
    <t xml:space="preserve">Fabio Casagrande Hirono </t>
  </si>
  <si>
    <t xml:space="preserve">Felipe Campos de Freitas </t>
  </si>
  <si>
    <t xml:space="preserve">Fernando Arruda Mendes de Oliveira </t>
  </si>
  <si>
    <t xml:space="preserve">Fernando Henrique Bertoncini   </t>
  </si>
  <si>
    <t>Gabriel da Silva Moreira</t>
  </si>
  <si>
    <t xml:space="preserve">Geraldo Severi Junior </t>
  </si>
  <si>
    <t xml:space="preserve">Guilherme Torres Ferreira  </t>
  </si>
  <si>
    <t xml:space="preserve">Gustavo Silva Siqueira   </t>
  </si>
  <si>
    <t>Heitor Silva Carvalho</t>
  </si>
  <si>
    <t>Henrique de Abreu Rangel Aguirre</t>
  </si>
  <si>
    <t xml:space="preserve">Henrique Fernandes Marques </t>
  </si>
  <si>
    <t xml:space="preserve">Igor Guerrero  </t>
  </si>
  <si>
    <t xml:space="preserve">Jarbas da Silva Ferro Neto </t>
  </si>
  <si>
    <t xml:space="preserve">João Felipe Cabral Moraes </t>
  </si>
  <si>
    <t xml:space="preserve">João Paulo Vicentini Fracarolli </t>
  </si>
  <si>
    <t xml:space="preserve">Josue Bratfich Penteado </t>
  </si>
  <si>
    <t xml:space="preserve">Laís Rezende Kanegae </t>
  </si>
  <si>
    <t xml:space="preserve">Larissa Zeid dos Santos  </t>
  </si>
  <si>
    <t xml:space="preserve">Leonardo Dias Cagnani  </t>
  </si>
  <si>
    <t xml:space="preserve">Liciane Candida Pataca </t>
  </si>
  <si>
    <t xml:space="preserve">Luciano Coutinho Caldas </t>
  </si>
  <si>
    <t xml:space="preserve">Luis Eduardo Angelini Marquitti   </t>
  </si>
  <si>
    <t xml:space="preserve">Luis Henrique Silverio Tirelli </t>
  </si>
  <si>
    <t xml:space="preserve">Luiz Fernando Casarin Bronzatti  </t>
  </si>
  <si>
    <t xml:space="preserve">Luiz Filipe Zenicola Braga </t>
  </si>
  <si>
    <t xml:space="preserve">Marcelo Fabiano Mangini Martines </t>
  </si>
  <si>
    <t xml:space="preserve">Marcelo Lopes Freire </t>
  </si>
  <si>
    <t xml:space="preserve">Marcelo Martins Nunes </t>
  </si>
  <si>
    <t xml:space="preserve">Marcos Machado de Abreu  </t>
  </si>
  <si>
    <t xml:space="preserve">Matheus Estevam Licursi </t>
  </si>
  <si>
    <t xml:space="preserve">Miguelises Colla Cabrera </t>
  </si>
  <si>
    <t xml:space="preserve">Murilo Rodrigues Marques </t>
  </si>
  <si>
    <t xml:space="preserve">Nayra Beatriz Bruno </t>
  </si>
  <si>
    <t xml:space="preserve">Paulo Messias de A O Nunes </t>
  </si>
  <si>
    <t xml:space="preserve">Rafael Bragagnolo Remor </t>
  </si>
  <si>
    <t xml:space="preserve">Rafael Menezes da Silva  </t>
  </si>
  <si>
    <t xml:space="preserve">Raul Pereira Micena </t>
  </si>
  <si>
    <t xml:space="preserve">Renato Guerra Rotelli   </t>
  </si>
  <si>
    <t xml:space="preserve">Renato Masago Goncalves </t>
  </si>
  <si>
    <t xml:space="preserve">Ricardo Alexandre Konda </t>
  </si>
  <si>
    <t xml:space="preserve">Ricardo Silva Carvalho </t>
  </si>
  <si>
    <t xml:space="preserve">Roberto Suzuki  </t>
  </si>
  <si>
    <t xml:space="preserve">Rodolfo Schiavinato Bonito </t>
  </si>
  <si>
    <t xml:space="preserve">Saul Jacob Bereta </t>
  </si>
  <si>
    <t xml:space="preserve">Sinuê Renofio Brondi </t>
  </si>
  <si>
    <t xml:space="preserve">Telos Galante Mancera </t>
  </si>
  <si>
    <t xml:space="preserve">Uirê Guimaraes Vieira Ribeiro  </t>
  </si>
  <si>
    <t xml:space="preserve">Vinicius Orlando Grigoletto   </t>
  </si>
  <si>
    <t xml:space="preserve">Vinicius Rossetti </t>
  </si>
  <si>
    <t xml:space="preserve">Vitor Della Déa Tavernari </t>
  </si>
  <si>
    <t xml:space="preserve">Willian Toshio Tateyama </t>
  </si>
  <si>
    <t xml:space="preserve">Yuri Belentani  </t>
  </si>
  <si>
    <t>Fernando Luiz Cola</t>
  </si>
  <si>
    <t>Bruno Milaré Granzato</t>
  </si>
  <si>
    <t xml:space="preserve">Somatório </t>
  </si>
  <si>
    <t>64 alunos - Presença</t>
  </si>
  <si>
    <t>Média turma</t>
  </si>
  <si>
    <t>Estatistica I</t>
  </si>
  <si>
    <t>P1</t>
  </si>
  <si>
    <t>P2</t>
  </si>
  <si>
    <t>Popt</t>
  </si>
  <si>
    <t>Sub</t>
  </si>
  <si>
    <t>formula_Nota</t>
  </si>
  <si>
    <t>Nota final</t>
  </si>
  <si>
    <t>Pres_final</t>
  </si>
  <si>
    <t>n.alunos presentes na prova</t>
  </si>
  <si>
    <t>media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</si>
</sst>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0.0"/>
  </numFmts>
  <fonts count="11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left"/>
    </xf>
    <xf numFmtId="164" fontId="3" fillId="0" borderId="0" xfId="0" applyFont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3" fillId="2" borderId="0" xfId="0" applyFont="1" applyFill="1" applyAlignment="1">
      <alignment horizontal="left" wrapText="1"/>
    </xf>
    <xf numFmtId="166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wrapText="1"/>
    </xf>
    <xf numFmtId="166" fontId="6" fillId="2" borderId="0" xfId="0" applyNumberFormat="1" applyFont="1" applyFill="1" applyBorder="1" applyAlignment="1">
      <alignment horizontal="center" wrapText="1"/>
    </xf>
    <xf numFmtId="164" fontId="3" fillId="3" borderId="0" xfId="0" applyFont="1" applyFill="1" applyAlignment="1">
      <alignment horizontal="left" wrapText="1"/>
    </xf>
    <xf numFmtId="166" fontId="6" fillId="3" borderId="0" xfId="0" applyNumberFormat="1" applyFont="1" applyFill="1" applyBorder="1" applyAlignment="1">
      <alignment horizontal="center" wrapText="1"/>
    </xf>
    <xf numFmtId="166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left"/>
    </xf>
    <xf numFmtId="164" fontId="2" fillId="3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" fillId="3" borderId="0" xfId="0" applyFont="1" applyFill="1" applyAlignment="1">
      <alignment horizontal="left"/>
    </xf>
    <xf numFmtId="164" fontId="2" fillId="3" borderId="0" xfId="0" applyFont="1" applyFill="1" applyAlignment="1">
      <alignment horizontal="center"/>
    </xf>
    <xf numFmtId="164" fontId="0" fillId="3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Fill="1" applyBorder="1" applyAlignment="1">
      <alignment/>
    </xf>
    <xf numFmtId="164" fontId="9" fillId="0" borderId="0" xfId="0" applyFont="1" applyAlignment="1">
      <alignment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 wrapText="1"/>
    </xf>
    <xf numFmtId="164" fontId="0" fillId="0" borderId="0" xfId="0" applyFill="1" applyBorder="1" applyAlignment="1">
      <alignment horizontal="center"/>
    </xf>
    <xf numFmtId="164" fontId="1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164" fontId="10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180975</xdr:colOff>
      <xdr:row>1</xdr:row>
      <xdr:rowOff>133350</xdr:rowOff>
    </xdr:to>
    <xdr:pic>
      <xdr:nvPicPr>
        <xdr:cNvPr id="1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180975</xdr:colOff>
      <xdr:row>1</xdr:row>
      <xdr:rowOff>133350</xdr:rowOff>
    </xdr:to>
    <xdr:pic>
      <xdr:nvPicPr>
        <xdr:cNvPr id="2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180975</xdr:colOff>
      <xdr:row>1</xdr:row>
      <xdr:rowOff>133350</xdr:rowOff>
    </xdr:to>
    <xdr:pic>
      <xdr:nvPicPr>
        <xdr:cNvPr id="3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4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5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6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7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8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9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0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1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2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3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4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142875</xdr:colOff>
      <xdr:row>1</xdr:row>
      <xdr:rowOff>133350</xdr:rowOff>
    </xdr:to>
    <xdr:pic>
      <xdr:nvPicPr>
        <xdr:cNvPr id="15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16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17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3</xdr:row>
      <xdr:rowOff>104775</xdr:rowOff>
    </xdr:from>
    <xdr:to>
      <xdr:col>34</xdr:col>
      <xdr:colOff>171450</xdr:colOff>
      <xdr:row>4</xdr:row>
      <xdr:rowOff>47625</xdr:rowOff>
    </xdr:to>
    <xdr:pic>
      <xdr:nvPicPr>
        <xdr:cNvPr id="18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6572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19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20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21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2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3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4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5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6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7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8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29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142875</xdr:colOff>
      <xdr:row>1</xdr:row>
      <xdr:rowOff>133350</xdr:rowOff>
    </xdr:to>
    <xdr:pic>
      <xdr:nvPicPr>
        <xdr:cNvPr id="30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4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31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32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171450</xdr:colOff>
      <xdr:row>1</xdr:row>
      <xdr:rowOff>133350</xdr:rowOff>
    </xdr:to>
    <xdr:pic>
      <xdr:nvPicPr>
        <xdr:cNvPr id="33" name="embr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110" zoomScaleNormal="110" workbookViewId="0" topLeftCell="K42">
      <selection activeCell="V62" sqref="V62"/>
    </sheetView>
  </sheetViews>
  <sheetFormatPr defaultColWidth="12.57421875" defaultRowHeight="12.75"/>
  <cols>
    <col min="1" max="1" width="38.00390625" style="0" customWidth="1"/>
    <col min="2" max="23" width="11.57421875" style="0" customWidth="1"/>
    <col min="24" max="24" width="33.421875" style="0" customWidth="1"/>
    <col min="25" max="16384" width="11.57421875" style="0" customWidth="1"/>
  </cols>
  <sheetData>
    <row r="1" spans="1:25" ht="15">
      <c r="A1" s="1" t="s">
        <v>0</v>
      </c>
      <c r="B1" s="2">
        <v>39874</v>
      </c>
      <c r="C1" s="2">
        <v>39877</v>
      </c>
      <c r="D1" s="2">
        <v>39881</v>
      </c>
      <c r="E1" s="3">
        <v>39895</v>
      </c>
      <c r="F1" s="3">
        <v>39898</v>
      </c>
      <c r="G1" s="3">
        <v>39902</v>
      </c>
      <c r="H1" s="2">
        <v>39905</v>
      </c>
      <c r="I1" s="3">
        <v>39916</v>
      </c>
      <c r="J1" s="3">
        <v>39930</v>
      </c>
      <c r="K1" s="3">
        <v>39933</v>
      </c>
      <c r="L1" s="3">
        <v>39937</v>
      </c>
      <c r="M1" s="3">
        <v>39944</v>
      </c>
      <c r="N1" s="3">
        <v>39947</v>
      </c>
      <c r="O1" s="3">
        <v>39954</v>
      </c>
      <c r="P1" s="3">
        <v>39958</v>
      </c>
      <c r="Q1" s="3">
        <v>39961</v>
      </c>
      <c r="R1" s="3">
        <v>39965</v>
      </c>
      <c r="S1" s="3">
        <v>39967</v>
      </c>
      <c r="T1" s="3">
        <v>39968</v>
      </c>
      <c r="U1" s="2" t="s">
        <v>1</v>
      </c>
      <c r="V1" s="2" t="s">
        <v>2</v>
      </c>
      <c r="W1" s="4" t="s">
        <v>3</v>
      </c>
      <c r="Y1" t="s">
        <v>4</v>
      </c>
    </row>
    <row r="2" spans="1:25" ht="15">
      <c r="A2" s="5" t="s">
        <v>5</v>
      </c>
      <c r="B2" s="6" t="s">
        <v>6</v>
      </c>
      <c r="C2" s="7">
        <v>1</v>
      </c>
      <c r="D2" s="8">
        <v>1</v>
      </c>
      <c r="E2" s="8">
        <v>1</v>
      </c>
      <c r="F2" s="8">
        <v>1</v>
      </c>
      <c r="G2" s="8">
        <v>1</v>
      </c>
      <c r="H2" s="9" t="s">
        <v>6</v>
      </c>
      <c r="I2" s="8">
        <v>1</v>
      </c>
      <c r="J2" s="8">
        <v>1</v>
      </c>
      <c r="K2" s="8">
        <v>0.9</v>
      </c>
      <c r="L2" s="8">
        <v>1</v>
      </c>
      <c r="M2" s="8" t="s">
        <v>6</v>
      </c>
      <c r="N2" s="8">
        <v>1</v>
      </c>
      <c r="O2" s="8">
        <v>1</v>
      </c>
      <c r="P2" s="8">
        <v>1</v>
      </c>
      <c r="Q2" s="9" t="s">
        <v>6</v>
      </c>
      <c r="R2" s="8" t="s">
        <v>6</v>
      </c>
      <c r="S2" s="8" t="s">
        <v>6</v>
      </c>
      <c r="T2" s="8">
        <v>1</v>
      </c>
      <c r="U2" s="8">
        <f>SUM(C2:T2)</f>
        <v>12.9</v>
      </c>
      <c r="V2" s="9">
        <f>U2/19</f>
        <v>0.6789473684210526</v>
      </c>
      <c r="W2" s="8">
        <f>V2*10</f>
        <v>6.7894736842105265</v>
      </c>
      <c r="X2" s="10" t="s">
        <v>5</v>
      </c>
      <c r="Y2" s="11">
        <f>COUNT(B2:T2)/19</f>
        <v>0.6842105263157895</v>
      </c>
    </row>
    <row r="3" spans="1:25" ht="15">
      <c r="A3" s="5" t="s">
        <v>7</v>
      </c>
      <c r="B3" s="7">
        <v>1</v>
      </c>
      <c r="C3" s="7">
        <v>1</v>
      </c>
      <c r="D3" s="8">
        <v>1</v>
      </c>
      <c r="E3" s="8" t="s">
        <v>6</v>
      </c>
      <c r="F3" s="8">
        <v>1</v>
      </c>
      <c r="G3" s="8">
        <v>1</v>
      </c>
      <c r="H3" s="9">
        <v>0.5</v>
      </c>
      <c r="I3" s="8" t="s">
        <v>6</v>
      </c>
      <c r="J3" s="9">
        <v>0.9</v>
      </c>
      <c r="K3" s="9" t="s">
        <v>6</v>
      </c>
      <c r="L3" s="9">
        <v>0.7</v>
      </c>
      <c r="M3" s="9">
        <v>1</v>
      </c>
      <c r="N3" s="8">
        <v>1</v>
      </c>
      <c r="O3" s="8">
        <v>0.5</v>
      </c>
      <c r="P3" s="8">
        <v>1</v>
      </c>
      <c r="Q3" s="8">
        <v>1</v>
      </c>
      <c r="R3" s="8">
        <v>1</v>
      </c>
      <c r="S3" s="8" t="s">
        <v>6</v>
      </c>
      <c r="T3" s="8">
        <v>1</v>
      </c>
      <c r="U3" s="8">
        <f>SUM(B3:T3)</f>
        <v>13.600000000000001</v>
      </c>
      <c r="V3" s="9">
        <f>U3/19</f>
        <v>0.7157894736842106</v>
      </c>
      <c r="W3" s="8">
        <f>V3*10</f>
        <v>7.157894736842106</v>
      </c>
      <c r="X3" s="12" t="s">
        <v>7</v>
      </c>
      <c r="Y3" s="11">
        <f>COUNT(B3:T3)/19</f>
        <v>0.7894736842105263</v>
      </c>
    </row>
    <row r="4" spans="1:25" ht="15">
      <c r="A4" s="13" t="s">
        <v>8</v>
      </c>
      <c r="B4" s="7">
        <v>1</v>
      </c>
      <c r="C4" s="7">
        <v>1</v>
      </c>
      <c r="D4" s="8">
        <v>1</v>
      </c>
      <c r="E4" s="8">
        <v>1</v>
      </c>
      <c r="F4" s="8">
        <v>0.6</v>
      </c>
      <c r="G4" s="8">
        <v>1</v>
      </c>
      <c r="H4" s="8">
        <v>1</v>
      </c>
      <c r="I4" s="8">
        <v>0.3</v>
      </c>
      <c r="J4" s="8">
        <v>1</v>
      </c>
      <c r="K4" s="8">
        <v>0.7</v>
      </c>
      <c r="L4" s="8">
        <v>0.5</v>
      </c>
      <c r="M4" s="8" t="s">
        <v>6</v>
      </c>
      <c r="N4" s="8">
        <v>1</v>
      </c>
      <c r="O4" s="8">
        <v>1</v>
      </c>
      <c r="P4" s="8" t="s">
        <v>6</v>
      </c>
      <c r="Q4" s="9" t="s">
        <v>6</v>
      </c>
      <c r="R4" s="8">
        <v>0.5</v>
      </c>
      <c r="S4" s="8">
        <v>0.8</v>
      </c>
      <c r="T4" s="8">
        <v>1</v>
      </c>
      <c r="U4" s="8">
        <f>SUM(B4:T4)</f>
        <v>13.4</v>
      </c>
      <c r="V4" s="9">
        <f>U4/19</f>
        <v>0.7052631578947368</v>
      </c>
      <c r="W4" s="8">
        <f>V4*10</f>
        <v>7.052631578947368</v>
      </c>
      <c r="X4" s="12" t="s">
        <v>8</v>
      </c>
      <c r="Y4" s="11">
        <f>COUNT(B4:T4)/19</f>
        <v>0.8421052631578947</v>
      </c>
    </row>
    <row r="5" spans="1:25" ht="15">
      <c r="A5" s="5" t="s">
        <v>9</v>
      </c>
      <c r="B5" s="7">
        <v>1</v>
      </c>
      <c r="C5" s="7">
        <v>1</v>
      </c>
      <c r="D5" s="8">
        <v>1</v>
      </c>
      <c r="E5" s="8" t="s">
        <v>6</v>
      </c>
      <c r="F5" s="8">
        <v>0.8</v>
      </c>
      <c r="G5" s="8">
        <v>1</v>
      </c>
      <c r="H5" s="8">
        <v>1</v>
      </c>
      <c r="I5" s="8" t="s">
        <v>6</v>
      </c>
      <c r="J5" s="8">
        <v>1</v>
      </c>
      <c r="K5" s="8">
        <v>1</v>
      </c>
      <c r="L5" s="8" t="s">
        <v>6</v>
      </c>
      <c r="M5" s="8" t="s">
        <v>6</v>
      </c>
      <c r="N5" s="9" t="s">
        <v>10</v>
      </c>
      <c r="O5" s="8">
        <v>1</v>
      </c>
      <c r="P5" s="8" t="s">
        <v>6</v>
      </c>
      <c r="Q5" s="14">
        <v>0.8</v>
      </c>
      <c r="R5" s="8">
        <v>1</v>
      </c>
      <c r="S5" s="8">
        <v>0.7</v>
      </c>
      <c r="T5" s="8">
        <v>1</v>
      </c>
      <c r="U5" s="8">
        <f>SUM(B5:T5)</f>
        <v>12.299999999999999</v>
      </c>
      <c r="V5" s="9">
        <f>U5/19</f>
        <v>0.6473684210526315</v>
      </c>
      <c r="W5" s="8">
        <f>V5*10</f>
        <v>6.473684210526315</v>
      </c>
      <c r="X5" s="12" t="s">
        <v>9</v>
      </c>
      <c r="Y5" s="11">
        <f>COUNT(B5:T5)/19</f>
        <v>0.6842105263157895</v>
      </c>
    </row>
    <row r="6" spans="1:25" ht="15">
      <c r="A6" s="5" t="s">
        <v>11</v>
      </c>
      <c r="B6" s="7">
        <v>1</v>
      </c>
      <c r="C6" s="7">
        <v>1</v>
      </c>
      <c r="D6" s="8">
        <v>1</v>
      </c>
      <c r="E6" s="8" t="s">
        <v>6</v>
      </c>
      <c r="F6" s="8">
        <v>1</v>
      </c>
      <c r="G6" s="8">
        <v>1</v>
      </c>
      <c r="H6" s="8" t="s">
        <v>6</v>
      </c>
      <c r="I6" s="8" t="s">
        <v>6</v>
      </c>
      <c r="J6" s="9" t="s">
        <v>10</v>
      </c>
      <c r="K6" s="9" t="s">
        <v>6</v>
      </c>
      <c r="L6" s="9" t="s">
        <v>6</v>
      </c>
      <c r="M6" s="9">
        <v>0.8</v>
      </c>
      <c r="N6" s="8">
        <v>1</v>
      </c>
      <c r="O6" s="8">
        <v>0.5</v>
      </c>
      <c r="P6" s="8">
        <v>1</v>
      </c>
      <c r="Q6" s="9" t="s">
        <v>6</v>
      </c>
      <c r="R6" s="8" t="s">
        <v>6</v>
      </c>
      <c r="S6" s="8" t="s">
        <v>6</v>
      </c>
      <c r="T6" s="8">
        <v>1</v>
      </c>
      <c r="U6" s="8">
        <f>SUM(B6:T6)</f>
        <v>9.3</v>
      </c>
      <c r="V6" s="9">
        <f>U6/19</f>
        <v>0.48947368421052634</v>
      </c>
      <c r="W6" s="15">
        <f>V6*10</f>
        <v>4.894736842105264</v>
      </c>
      <c r="X6" s="12" t="s">
        <v>11</v>
      </c>
      <c r="Y6" s="11">
        <f>COUNT(B6:T6)/19</f>
        <v>0.5263157894736842</v>
      </c>
    </row>
    <row r="7" spans="1:25" ht="15">
      <c r="A7" s="5" t="s">
        <v>12</v>
      </c>
      <c r="B7" s="7" t="s">
        <v>6</v>
      </c>
      <c r="C7" s="7">
        <v>1</v>
      </c>
      <c r="D7" s="8">
        <v>1</v>
      </c>
      <c r="E7" s="8" t="s">
        <v>6</v>
      </c>
      <c r="F7" s="8" t="s">
        <v>6</v>
      </c>
      <c r="G7" s="8">
        <v>1</v>
      </c>
      <c r="H7" s="8">
        <v>0.8</v>
      </c>
      <c r="I7" s="8" t="s">
        <v>6</v>
      </c>
      <c r="J7" s="8">
        <v>1</v>
      </c>
      <c r="K7" s="8" t="s">
        <v>6</v>
      </c>
      <c r="L7" s="8">
        <v>0.4</v>
      </c>
      <c r="M7" s="8">
        <v>0.6</v>
      </c>
      <c r="N7" s="8">
        <v>1</v>
      </c>
      <c r="O7" s="8">
        <v>1</v>
      </c>
      <c r="P7" s="8" t="s">
        <v>6</v>
      </c>
      <c r="Q7" s="9" t="s">
        <v>6</v>
      </c>
      <c r="R7" s="8" t="s">
        <v>6</v>
      </c>
      <c r="S7" s="8" t="s">
        <v>6</v>
      </c>
      <c r="T7" s="8">
        <v>1</v>
      </c>
      <c r="U7" s="8">
        <f>SUM(B7:T7)</f>
        <v>8.8</v>
      </c>
      <c r="V7" s="9">
        <f>U7/19</f>
        <v>0.46315789473684216</v>
      </c>
      <c r="W7" s="15">
        <f>V7*10</f>
        <v>4.631578947368421</v>
      </c>
      <c r="X7" s="12" t="s">
        <v>12</v>
      </c>
      <c r="Y7" s="11">
        <f>COUNT(B7:T7)/19</f>
        <v>0.5263157894736842</v>
      </c>
    </row>
    <row r="8" spans="1:25" ht="15">
      <c r="A8" s="16" t="s">
        <v>13</v>
      </c>
      <c r="B8" s="17">
        <v>1</v>
      </c>
      <c r="C8" s="17">
        <v>1</v>
      </c>
      <c r="D8" s="18">
        <v>1</v>
      </c>
      <c r="E8" s="18">
        <v>1</v>
      </c>
      <c r="F8" s="18">
        <v>1</v>
      </c>
      <c r="G8" s="18">
        <v>1</v>
      </c>
      <c r="H8" s="18">
        <v>0.3</v>
      </c>
      <c r="I8" s="18">
        <v>1</v>
      </c>
      <c r="J8" s="8">
        <v>1</v>
      </c>
      <c r="K8" s="8" t="s">
        <v>6</v>
      </c>
      <c r="L8" s="8">
        <v>1</v>
      </c>
      <c r="M8" s="8">
        <v>0.7</v>
      </c>
      <c r="N8" s="8">
        <v>1</v>
      </c>
      <c r="O8" s="8" t="s">
        <v>6</v>
      </c>
      <c r="P8" s="8" t="s">
        <v>6</v>
      </c>
      <c r="Q8" s="8">
        <v>1</v>
      </c>
      <c r="R8" s="8" t="s">
        <v>6</v>
      </c>
      <c r="S8" s="8" t="s">
        <v>6</v>
      </c>
      <c r="T8" s="8">
        <v>1</v>
      </c>
      <c r="U8" s="8">
        <f>SUM(B8:T8)</f>
        <v>13</v>
      </c>
      <c r="V8" s="9">
        <f>U8/19</f>
        <v>0.6842105263157895</v>
      </c>
      <c r="W8" s="8">
        <f>V8*10</f>
        <v>6.842105263157895</v>
      </c>
      <c r="X8" s="12" t="s">
        <v>13</v>
      </c>
      <c r="Y8" s="11">
        <f>COUNT(B8:T8)/19</f>
        <v>0.7368421052631579</v>
      </c>
    </row>
    <row r="9" spans="1:25" ht="15">
      <c r="A9" s="5" t="s">
        <v>14</v>
      </c>
      <c r="B9" s="7" t="s">
        <v>6</v>
      </c>
      <c r="C9" s="7" t="s">
        <v>6</v>
      </c>
      <c r="D9" s="7" t="s">
        <v>6</v>
      </c>
      <c r="E9" s="8" t="s">
        <v>6</v>
      </c>
      <c r="F9" s="8" t="s">
        <v>6</v>
      </c>
      <c r="G9" s="8">
        <v>1</v>
      </c>
      <c r="H9" s="8" t="s">
        <v>6</v>
      </c>
      <c r="I9" s="8" t="s">
        <v>6</v>
      </c>
      <c r="J9" s="9" t="s">
        <v>10</v>
      </c>
      <c r="K9" s="9" t="s">
        <v>6</v>
      </c>
      <c r="L9" s="9" t="s">
        <v>6</v>
      </c>
      <c r="M9" s="9" t="s">
        <v>6</v>
      </c>
      <c r="N9" s="9" t="s">
        <v>10</v>
      </c>
      <c r="O9" s="9" t="s">
        <v>6</v>
      </c>
      <c r="P9" s="9" t="s">
        <v>6</v>
      </c>
      <c r="Q9" s="9" t="s">
        <v>6</v>
      </c>
      <c r="R9" s="8" t="s">
        <v>6</v>
      </c>
      <c r="S9" s="8" t="s">
        <v>6</v>
      </c>
      <c r="T9" s="8" t="s">
        <v>15</v>
      </c>
      <c r="U9" s="8">
        <f>SUM(B9:T9)</f>
        <v>1</v>
      </c>
      <c r="V9" s="9">
        <f>U9/19</f>
        <v>0.05263157894736842</v>
      </c>
      <c r="W9" s="15">
        <f>V9*10</f>
        <v>0.5263157894736842</v>
      </c>
      <c r="X9" s="12" t="s">
        <v>14</v>
      </c>
      <c r="Y9" s="11">
        <f>COUNT(B9:T9)/19</f>
        <v>0.05263157894736842</v>
      </c>
    </row>
    <row r="10" spans="1:25" ht="15">
      <c r="A10" s="5" t="s">
        <v>16</v>
      </c>
      <c r="B10" s="7">
        <v>1</v>
      </c>
      <c r="C10" s="7">
        <v>1</v>
      </c>
      <c r="D10" s="8">
        <v>1</v>
      </c>
      <c r="E10" s="8" t="s">
        <v>6</v>
      </c>
      <c r="F10" s="8">
        <v>1</v>
      </c>
      <c r="G10" s="8" t="s">
        <v>6</v>
      </c>
      <c r="H10" s="8">
        <v>1</v>
      </c>
      <c r="I10" s="8" t="s">
        <v>6</v>
      </c>
      <c r="J10" s="9" t="s">
        <v>10</v>
      </c>
      <c r="K10" s="9">
        <v>0.9</v>
      </c>
      <c r="L10" s="9" t="s">
        <v>6</v>
      </c>
      <c r="M10" s="9" t="s">
        <v>6</v>
      </c>
      <c r="N10" s="9">
        <v>0.3</v>
      </c>
      <c r="O10" s="8">
        <v>1</v>
      </c>
      <c r="P10" s="8">
        <v>1</v>
      </c>
      <c r="Q10" s="9" t="s">
        <v>6</v>
      </c>
      <c r="R10" s="8" t="s">
        <v>6</v>
      </c>
      <c r="S10" s="8" t="s">
        <v>6</v>
      </c>
      <c r="T10" s="8">
        <v>0.7</v>
      </c>
      <c r="U10" s="8">
        <f>SUM(B10:T10)</f>
        <v>8.9</v>
      </c>
      <c r="V10" s="9">
        <f>U10/19</f>
        <v>0.46842105263157896</v>
      </c>
      <c r="W10" s="15">
        <f>V10*10</f>
        <v>4.684210526315789</v>
      </c>
      <c r="X10" s="12" t="s">
        <v>16</v>
      </c>
      <c r="Y10" s="11">
        <f>COUNT(B10:T10)/19</f>
        <v>0.5263157894736842</v>
      </c>
    </row>
    <row r="11" spans="1:25" ht="15">
      <c r="A11" s="5" t="s">
        <v>17</v>
      </c>
      <c r="B11" s="7">
        <v>1</v>
      </c>
      <c r="C11" s="7">
        <v>1</v>
      </c>
      <c r="D11" s="8">
        <v>1</v>
      </c>
      <c r="E11" s="8">
        <v>1</v>
      </c>
      <c r="F11" s="8">
        <v>0.8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 t="s">
        <v>6</v>
      </c>
      <c r="N11" s="8">
        <v>1</v>
      </c>
      <c r="O11" s="8">
        <v>1</v>
      </c>
      <c r="P11" s="8">
        <v>1</v>
      </c>
      <c r="Q11" s="14">
        <v>0.8</v>
      </c>
      <c r="R11" s="8">
        <v>1</v>
      </c>
      <c r="S11" s="8">
        <v>0.8</v>
      </c>
      <c r="T11" s="8">
        <v>1</v>
      </c>
      <c r="U11" s="8">
        <f>SUM(B11:T11)</f>
        <v>17.400000000000002</v>
      </c>
      <c r="V11" s="9">
        <f>U11/19</f>
        <v>0.9157894736842106</v>
      </c>
      <c r="W11" s="8">
        <f>V11*10</f>
        <v>9.157894736842106</v>
      </c>
      <c r="X11" s="12" t="s">
        <v>17</v>
      </c>
      <c r="Y11" s="11">
        <f>COUNT(B11:T11)/19</f>
        <v>0.9473684210526315</v>
      </c>
    </row>
    <row r="12" spans="1:25" ht="15">
      <c r="A12" s="5" t="s">
        <v>18</v>
      </c>
      <c r="B12" s="7" t="s">
        <v>6</v>
      </c>
      <c r="C12" s="7">
        <v>1</v>
      </c>
      <c r="D12" s="8">
        <v>1</v>
      </c>
      <c r="E12" s="8" t="s">
        <v>6</v>
      </c>
      <c r="F12" s="8">
        <v>1</v>
      </c>
      <c r="G12" s="8">
        <v>1</v>
      </c>
      <c r="H12" s="8">
        <v>0.5</v>
      </c>
      <c r="I12" s="8">
        <v>0.2</v>
      </c>
      <c r="J12" s="8">
        <v>1</v>
      </c>
      <c r="K12" s="8">
        <v>0.3</v>
      </c>
      <c r="L12" s="8">
        <v>1</v>
      </c>
      <c r="M12" s="8">
        <v>0.7</v>
      </c>
      <c r="N12" s="9" t="s">
        <v>10</v>
      </c>
      <c r="O12" s="9" t="s">
        <v>6</v>
      </c>
      <c r="P12" s="9">
        <v>0.8</v>
      </c>
      <c r="Q12" s="9" t="s">
        <v>6</v>
      </c>
      <c r="R12" s="8" t="s">
        <v>6</v>
      </c>
      <c r="S12" s="8" t="s">
        <v>6</v>
      </c>
      <c r="T12" s="8" t="s">
        <v>15</v>
      </c>
      <c r="U12" s="8">
        <f>SUM(B12:T12)</f>
        <v>8.5</v>
      </c>
      <c r="V12" s="9">
        <f>U12/19</f>
        <v>0.4473684210526316</v>
      </c>
      <c r="W12" s="15">
        <f>V12*10</f>
        <v>4.473684210526316</v>
      </c>
      <c r="X12" s="12" t="s">
        <v>18</v>
      </c>
      <c r="Y12" s="11">
        <f>COUNT(B12:T12)/19</f>
        <v>0.5789473684210527</v>
      </c>
    </row>
    <row r="13" spans="1:25" ht="15">
      <c r="A13" s="5" t="s">
        <v>19</v>
      </c>
      <c r="B13" s="7">
        <v>1</v>
      </c>
      <c r="C13" s="7">
        <v>1</v>
      </c>
      <c r="D13" s="8">
        <v>1</v>
      </c>
      <c r="E13" s="8" t="s">
        <v>6</v>
      </c>
      <c r="F13" s="8">
        <v>1</v>
      </c>
      <c r="G13" s="8">
        <v>1</v>
      </c>
      <c r="H13" s="8">
        <v>1</v>
      </c>
      <c r="I13" s="8" t="s">
        <v>6</v>
      </c>
      <c r="J13" s="9" t="s">
        <v>10</v>
      </c>
      <c r="K13" s="9" t="s">
        <v>6</v>
      </c>
      <c r="L13" s="9" t="s">
        <v>6</v>
      </c>
      <c r="M13" s="9">
        <v>0.4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0.8</v>
      </c>
      <c r="T13" s="8">
        <v>1</v>
      </c>
      <c r="U13" s="8">
        <f>SUM(B13:T13)</f>
        <v>13.200000000000001</v>
      </c>
      <c r="V13" s="9">
        <f>U13/19</f>
        <v>0.6947368421052632</v>
      </c>
      <c r="W13" s="8">
        <f>V13*10</f>
        <v>6.947368421052632</v>
      </c>
      <c r="X13" s="12" t="s">
        <v>19</v>
      </c>
      <c r="Y13" s="11">
        <f>COUNT(B13:T13)/19</f>
        <v>0.7368421052631579</v>
      </c>
    </row>
    <row r="14" spans="1:25" ht="15">
      <c r="A14" s="5" t="s">
        <v>20</v>
      </c>
      <c r="B14" s="7">
        <v>1</v>
      </c>
      <c r="C14" s="7">
        <v>1</v>
      </c>
      <c r="D14" s="8" t="s">
        <v>6</v>
      </c>
      <c r="E14" s="8" t="s">
        <v>6</v>
      </c>
      <c r="F14" s="8">
        <v>1</v>
      </c>
      <c r="G14" s="8" t="s">
        <v>6</v>
      </c>
      <c r="H14" s="8" t="s">
        <v>6</v>
      </c>
      <c r="I14" s="8" t="s">
        <v>6</v>
      </c>
      <c r="J14" s="9" t="s">
        <v>10</v>
      </c>
      <c r="K14" s="9" t="s">
        <v>6</v>
      </c>
      <c r="L14" s="9" t="s">
        <v>6</v>
      </c>
      <c r="M14" s="9" t="s">
        <v>6</v>
      </c>
      <c r="N14" s="9" t="s">
        <v>10</v>
      </c>
      <c r="O14" s="9" t="s">
        <v>6</v>
      </c>
      <c r="P14" s="9" t="s">
        <v>6</v>
      </c>
      <c r="Q14" s="9" t="s">
        <v>6</v>
      </c>
      <c r="R14" s="8" t="s">
        <v>6</v>
      </c>
      <c r="S14" s="8" t="s">
        <v>6</v>
      </c>
      <c r="T14" s="8" t="s">
        <v>15</v>
      </c>
      <c r="U14" s="8">
        <f>SUM(B14:T14)</f>
        <v>3</v>
      </c>
      <c r="V14" s="9">
        <f>U14/19</f>
        <v>0.15789473684210525</v>
      </c>
      <c r="W14" s="15">
        <f>V14*10</f>
        <v>1.5789473684210527</v>
      </c>
      <c r="X14" s="12" t="s">
        <v>20</v>
      </c>
      <c r="Y14" s="11">
        <f>COUNT(B14:T14)/19</f>
        <v>0.15789473684210525</v>
      </c>
    </row>
    <row r="15" spans="1:25" ht="15">
      <c r="A15" s="5" t="s">
        <v>21</v>
      </c>
      <c r="B15" s="7" t="s">
        <v>6</v>
      </c>
      <c r="C15" s="7">
        <v>0.5</v>
      </c>
      <c r="D15" s="8" t="s">
        <v>6</v>
      </c>
      <c r="E15" s="8" t="s">
        <v>6</v>
      </c>
      <c r="F15" s="8">
        <v>0.7</v>
      </c>
      <c r="G15" s="8" t="s">
        <v>6</v>
      </c>
      <c r="H15" s="8" t="s">
        <v>6</v>
      </c>
      <c r="I15" s="8" t="s">
        <v>6</v>
      </c>
      <c r="J15" s="9" t="s">
        <v>10</v>
      </c>
      <c r="K15" s="9" t="s">
        <v>6</v>
      </c>
      <c r="L15" s="9">
        <v>0.6</v>
      </c>
      <c r="M15" s="9" t="s">
        <v>6</v>
      </c>
      <c r="N15" s="9" t="s">
        <v>10</v>
      </c>
      <c r="O15" s="9" t="s">
        <v>6</v>
      </c>
      <c r="P15" s="9" t="s">
        <v>6</v>
      </c>
      <c r="Q15" s="9" t="s">
        <v>6</v>
      </c>
      <c r="R15" s="8" t="s">
        <v>6</v>
      </c>
      <c r="S15" s="8" t="s">
        <v>6</v>
      </c>
      <c r="T15" s="8" t="s">
        <v>15</v>
      </c>
      <c r="U15" s="8">
        <f>SUM(B15:T15)</f>
        <v>1.7999999999999998</v>
      </c>
      <c r="V15" s="9">
        <f>U15/19</f>
        <v>0.09473684210526315</v>
      </c>
      <c r="W15" s="15">
        <f>V15*10</f>
        <v>0.9473684210526314</v>
      </c>
      <c r="X15" s="12" t="s">
        <v>21</v>
      </c>
      <c r="Y15" s="11">
        <f>COUNT(B15:T15)/19</f>
        <v>0.15789473684210525</v>
      </c>
    </row>
    <row r="16" spans="1:25" ht="15">
      <c r="A16" s="5" t="s">
        <v>22</v>
      </c>
      <c r="B16" s="7">
        <v>1</v>
      </c>
      <c r="C16" s="7">
        <v>1</v>
      </c>
      <c r="D16" s="8" t="s">
        <v>6</v>
      </c>
      <c r="E16" s="8" t="s">
        <v>6</v>
      </c>
      <c r="F16" s="8">
        <v>1</v>
      </c>
      <c r="G16" s="8" t="s">
        <v>6</v>
      </c>
      <c r="H16" s="8">
        <v>1</v>
      </c>
      <c r="I16" s="8" t="s">
        <v>6</v>
      </c>
      <c r="J16" s="8">
        <v>1</v>
      </c>
      <c r="K16" s="8">
        <v>0.9</v>
      </c>
      <c r="L16" s="8" t="s">
        <v>6</v>
      </c>
      <c r="M16" s="8">
        <v>0.9</v>
      </c>
      <c r="N16" s="8">
        <v>1</v>
      </c>
      <c r="O16" s="8" t="s">
        <v>6</v>
      </c>
      <c r="P16" s="8" t="s">
        <v>6</v>
      </c>
      <c r="Q16" s="14">
        <v>0.8</v>
      </c>
      <c r="R16" s="8">
        <v>1</v>
      </c>
      <c r="S16" s="8" t="s">
        <v>6</v>
      </c>
      <c r="T16" s="8" t="s">
        <v>15</v>
      </c>
      <c r="U16" s="8">
        <f>SUM(B16:T16)</f>
        <v>9.600000000000001</v>
      </c>
      <c r="V16" s="9">
        <f>U16/19</f>
        <v>0.505263157894737</v>
      </c>
      <c r="W16" s="8">
        <f>V16*10</f>
        <v>5.05263157894737</v>
      </c>
      <c r="X16" s="12" t="s">
        <v>22</v>
      </c>
      <c r="Y16" s="11">
        <f>COUNT(B16:T16)/19</f>
        <v>0.5263157894736842</v>
      </c>
    </row>
    <row r="17" spans="1:25" ht="15">
      <c r="A17" s="5" t="s">
        <v>23</v>
      </c>
      <c r="B17" s="7" t="s">
        <v>6</v>
      </c>
      <c r="C17" s="7">
        <v>1</v>
      </c>
      <c r="D17" s="8" t="s">
        <v>6</v>
      </c>
      <c r="E17" s="8" t="s">
        <v>6</v>
      </c>
      <c r="F17" s="8" t="s">
        <v>6</v>
      </c>
      <c r="G17" s="8" t="s">
        <v>6</v>
      </c>
      <c r="H17" s="8" t="s">
        <v>6</v>
      </c>
      <c r="I17" s="8">
        <v>1</v>
      </c>
      <c r="J17" s="8">
        <v>1</v>
      </c>
      <c r="K17" s="8" t="s">
        <v>6</v>
      </c>
      <c r="L17" s="8" t="s">
        <v>6</v>
      </c>
      <c r="M17" s="8" t="s">
        <v>6</v>
      </c>
      <c r="N17" s="9" t="s">
        <v>10</v>
      </c>
      <c r="O17" s="9" t="s">
        <v>6</v>
      </c>
      <c r="P17" s="9">
        <v>1</v>
      </c>
      <c r="Q17" s="14" t="s">
        <v>6</v>
      </c>
      <c r="R17" s="8" t="s">
        <v>6</v>
      </c>
      <c r="S17" s="8" t="s">
        <v>6</v>
      </c>
      <c r="T17" s="8" t="s">
        <v>15</v>
      </c>
      <c r="U17" s="8">
        <f>SUM(B17:T17)</f>
        <v>4</v>
      </c>
      <c r="V17" s="9">
        <f>U17/19</f>
        <v>0.21052631578947367</v>
      </c>
      <c r="W17" s="15">
        <f>V17*10</f>
        <v>2.1052631578947367</v>
      </c>
      <c r="X17" s="12" t="s">
        <v>23</v>
      </c>
      <c r="Y17" s="11">
        <f>COUNT(B17:T17)/19</f>
        <v>0.21052631578947367</v>
      </c>
    </row>
    <row r="18" spans="1:25" ht="15">
      <c r="A18" s="5" t="s">
        <v>24</v>
      </c>
      <c r="B18" s="7">
        <v>1</v>
      </c>
      <c r="C18" s="7">
        <v>1</v>
      </c>
      <c r="D18" s="8">
        <v>1</v>
      </c>
      <c r="E18" s="8">
        <v>1</v>
      </c>
      <c r="F18" s="8">
        <v>0.7</v>
      </c>
      <c r="G18" s="8">
        <v>1</v>
      </c>
      <c r="H18" s="8">
        <v>0.2</v>
      </c>
      <c r="I18" s="8" t="s">
        <v>6</v>
      </c>
      <c r="J18" s="8">
        <v>1</v>
      </c>
      <c r="K18" s="8">
        <v>0.9</v>
      </c>
      <c r="L18" s="8" t="s">
        <v>6</v>
      </c>
      <c r="M18" s="8" t="s">
        <v>6</v>
      </c>
      <c r="N18" s="9">
        <v>0.7</v>
      </c>
      <c r="O18" s="8">
        <v>1</v>
      </c>
      <c r="P18" s="8">
        <v>1</v>
      </c>
      <c r="Q18" s="14">
        <v>0.8</v>
      </c>
      <c r="R18" s="8">
        <v>1</v>
      </c>
      <c r="S18" s="8">
        <v>1</v>
      </c>
      <c r="T18" s="8">
        <v>1</v>
      </c>
      <c r="U18" s="8">
        <f>SUM(B18:T18)</f>
        <v>14.3</v>
      </c>
      <c r="V18" s="9">
        <f>U18/19</f>
        <v>0.7526315789473684</v>
      </c>
      <c r="W18" s="8">
        <f>V18*10</f>
        <v>7.526315789473684</v>
      </c>
      <c r="X18" s="12" t="s">
        <v>24</v>
      </c>
      <c r="Y18" s="11">
        <f>COUNT(B18:T18)/19</f>
        <v>0.8421052631578947</v>
      </c>
    </row>
    <row r="19" spans="1:25" ht="15">
      <c r="A19" s="5" t="s">
        <v>25</v>
      </c>
      <c r="B19" s="7" t="s">
        <v>6</v>
      </c>
      <c r="C19" s="7">
        <v>1</v>
      </c>
      <c r="D19" s="8" t="s">
        <v>6</v>
      </c>
      <c r="E19" s="8" t="s">
        <v>6</v>
      </c>
      <c r="F19" s="8" t="s">
        <v>6</v>
      </c>
      <c r="G19" s="8">
        <v>1</v>
      </c>
      <c r="H19" s="8" t="s">
        <v>6</v>
      </c>
      <c r="I19" s="8" t="s">
        <v>6</v>
      </c>
      <c r="J19" s="9" t="s">
        <v>10</v>
      </c>
      <c r="K19" s="8" t="s">
        <v>6</v>
      </c>
      <c r="L19" s="8" t="s">
        <v>6</v>
      </c>
      <c r="M19" s="8" t="s">
        <v>6</v>
      </c>
      <c r="N19" s="9" t="s">
        <v>10</v>
      </c>
      <c r="O19" s="9" t="s">
        <v>6</v>
      </c>
      <c r="P19" s="9" t="s">
        <v>6</v>
      </c>
      <c r="Q19" s="14" t="s">
        <v>6</v>
      </c>
      <c r="R19" s="8" t="s">
        <v>6</v>
      </c>
      <c r="S19" s="8" t="s">
        <v>6</v>
      </c>
      <c r="T19" s="8" t="s">
        <v>15</v>
      </c>
      <c r="U19" s="8">
        <f>SUM(B19:T19)</f>
        <v>2</v>
      </c>
      <c r="V19" s="9">
        <f>U19/19</f>
        <v>0.10526315789473684</v>
      </c>
      <c r="W19" s="15">
        <f>V19*10</f>
        <v>1.0526315789473684</v>
      </c>
      <c r="X19" s="12" t="s">
        <v>25</v>
      </c>
      <c r="Y19" s="11">
        <f>COUNT(B19:T19)/19</f>
        <v>0.10526315789473684</v>
      </c>
    </row>
    <row r="20" spans="1:25" ht="15">
      <c r="A20" s="5" t="s">
        <v>26</v>
      </c>
      <c r="B20" s="7">
        <v>0.3</v>
      </c>
      <c r="C20" s="7">
        <v>1</v>
      </c>
      <c r="D20" s="8">
        <v>1</v>
      </c>
      <c r="E20" s="8">
        <v>0.5</v>
      </c>
      <c r="F20" s="8">
        <v>0.6</v>
      </c>
      <c r="G20" s="8">
        <v>0.6</v>
      </c>
      <c r="H20" s="8">
        <v>1</v>
      </c>
      <c r="I20" s="8">
        <v>1</v>
      </c>
      <c r="J20" s="9" t="s">
        <v>10</v>
      </c>
      <c r="K20" s="8">
        <v>1</v>
      </c>
      <c r="L20" s="8">
        <v>1</v>
      </c>
      <c r="M20" s="8">
        <v>0.8</v>
      </c>
      <c r="N20" s="8">
        <v>1</v>
      </c>
      <c r="O20" s="8">
        <v>1</v>
      </c>
      <c r="P20" s="8">
        <v>1</v>
      </c>
      <c r="Q20" s="8">
        <v>1</v>
      </c>
      <c r="R20" s="8">
        <v>0.5</v>
      </c>
      <c r="S20" s="8">
        <v>1</v>
      </c>
      <c r="T20" s="8">
        <v>1</v>
      </c>
      <c r="U20" s="8">
        <f>SUM(B20:T20)</f>
        <v>15.3</v>
      </c>
      <c r="V20" s="9">
        <f>U20/19</f>
        <v>0.8052631578947369</v>
      </c>
      <c r="W20" s="8">
        <f>V20*10</f>
        <v>8.05263157894737</v>
      </c>
      <c r="X20" s="12" t="s">
        <v>26</v>
      </c>
      <c r="Y20" s="11">
        <f>COUNT(B20:T20)/19</f>
        <v>0.9473684210526315</v>
      </c>
    </row>
    <row r="21" spans="1:25" ht="15">
      <c r="A21" s="5" t="s">
        <v>27</v>
      </c>
      <c r="B21" s="7">
        <v>1</v>
      </c>
      <c r="C21" s="7">
        <v>1</v>
      </c>
      <c r="D21" s="8">
        <v>0.5</v>
      </c>
      <c r="E21" s="8">
        <v>1</v>
      </c>
      <c r="F21" s="8">
        <v>0.7</v>
      </c>
      <c r="G21" s="8" t="s">
        <v>6</v>
      </c>
      <c r="H21" s="8">
        <v>1</v>
      </c>
      <c r="I21" s="8" t="s">
        <v>6</v>
      </c>
      <c r="J21" s="8">
        <v>1</v>
      </c>
      <c r="K21" s="8">
        <v>0.9</v>
      </c>
      <c r="L21" s="8">
        <v>0.7</v>
      </c>
      <c r="M21" s="8">
        <v>0.9</v>
      </c>
      <c r="N21" s="8">
        <v>1</v>
      </c>
      <c r="O21" s="8" t="s">
        <v>6</v>
      </c>
      <c r="P21" s="8">
        <v>1</v>
      </c>
      <c r="Q21" s="14" t="s">
        <v>6</v>
      </c>
      <c r="R21" s="8">
        <v>1</v>
      </c>
      <c r="S21" s="8">
        <v>0.8</v>
      </c>
      <c r="T21" s="8">
        <v>1</v>
      </c>
      <c r="U21" s="8">
        <f>SUM(B21:T21)</f>
        <v>13.500000000000002</v>
      </c>
      <c r="V21" s="9">
        <f>U21/19</f>
        <v>0.7105263157894738</v>
      </c>
      <c r="W21" s="8">
        <f>V21*10</f>
        <v>7.105263157894738</v>
      </c>
      <c r="X21" s="12" t="s">
        <v>27</v>
      </c>
      <c r="Y21" s="11">
        <f>COUNT(B21:T21)/19</f>
        <v>0.7894736842105263</v>
      </c>
    </row>
    <row r="22" spans="1:25" ht="15">
      <c r="A22" s="5" t="s">
        <v>28</v>
      </c>
      <c r="B22" s="7">
        <v>1</v>
      </c>
      <c r="C22" s="7">
        <v>1</v>
      </c>
      <c r="D22" s="8">
        <v>1</v>
      </c>
      <c r="E22" s="8" t="s">
        <v>6</v>
      </c>
      <c r="F22" s="8">
        <v>0.8</v>
      </c>
      <c r="G22" s="8">
        <v>1</v>
      </c>
      <c r="H22" s="8">
        <v>1</v>
      </c>
      <c r="I22" s="8" t="s">
        <v>6</v>
      </c>
      <c r="J22" s="9">
        <v>0.6</v>
      </c>
      <c r="K22" s="9">
        <v>1</v>
      </c>
      <c r="L22" s="9" t="s">
        <v>6</v>
      </c>
      <c r="M22" s="9" t="s">
        <v>6</v>
      </c>
      <c r="N22" s="9" t="s">
        <v>10</v>
      </c>
      <c r="O22" s="9">
        <v>0.5</v>
      </c>
      <c r="P22" s="9">
        <v>1</v>
      </c>
      <c r="Q22" s="14">
        <v>0.8</v>
      </c>
      <c r="R22" s="8">
        <v>1</v>
      </c>
      <c r="S22" s="8" t="s">
        <v>6</v>
      </c>
      <c r="T22" s="8">
        <v>1</v>
      </c>
      <c r="U22" s="8">
        <f>SUM(B22:T22)</f>
        <v>11.7</v>
      </c>
      <c r="V22" s="9">
        <f>U22/19</f>
        <v>0.6157894736842104</v>
      </c>
      <c r="W22" s="8">
        <f>V22*10</f>
        <v>6.157894736842104</v>
      </c>
      <c r="X22" s="12" t="s">
        <v>28</v>
      </c>
      <c r="Y22" s="11">
        <f>COUNT(B22:T22)/19</f>
        <v>0.6842105263157895</v>
      </c>
    </row>
    <row r="23" spans="1:25" ht="15">
      <c r="A23" s="16" t="s">
        <v>29</v>
      </c>
      <c r="B23" s="17">
        <v>1</v>
      </c>
      <c r="C23" s="17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0.8</v>
      </c>
      <c r="Q23" s="14">
        <v>0.8</v>
      </c>
      <c r="R23" s="18">
        <v>1</v>
      </c>
      <c r="S23" s="18">
        <v>1</v>
      </c>
      <c r="T23" s="18">
        <v>1</v>
      </c>
      <c r="U23" s="8">
        <f>SUM(B23:T23)</f>
        <v>18.6</v>
      </c>
      <c r="V23" s="9">
        <f>U23/19</f>
        <v>0.9789473684210527</v>
      </c>
      <c r="W23" s="8">
        <f>V23*10</f>
        <v>9.789473684210527</v>
      </c>
      <c r="X23" s="12" t="s">
        <v>29</v>
      </c>
      <c r="Y23" s="11">
        <f>COUNT(B23:T23)/19</f>
        <v>1</v>
      </c>
    </row>
    <row r="24" spans="1:25" ht="15">
      <c r="A24" s="16" t="s">
        <v>30</v>
      </c>
      <c r="B24" s="17">
        <v>1</v>
      </c>
      <c r="C24" s="17">
        <v>1</v>
      </c>
      <c r="D24" s="18">
        <v>1</v>
      </c>
      <c r="E24" s="18">
        <v>1</v>
      </c>
      <c r="F24" s="18">
        <v>1</v>
      </c>
      <c r="G24" s="18">
        <v>1</v>
      </c>
      <c r="H24" s="18">
        <v>0.3</v>
      </c>
      <c r="I24" s="18">
        <v>1</v>
      </c>
      <c r="J24" s="8">
        <v>1</v>
      </c>
      <c r="K24" s="8">
        <v>1</v>
      </c>
      <c r="L24" s="8">
        <v>0.2</v>
      </c>
      <c r="M24" s="8">
        <v>0.7</v>
      </c>
      <c r="N24" s="8">
        <v>1</v>
      </c>
      <c r="O24" s="8">
        <v>1</v>
      </c>
      <c r="P24" s="8">
        <v>1</v>
      </c>
      <c r="Q24" s="18">
        <v>1</v>
      </c>
      <c r="R24" s="18">
        <v>1</v>
      </c>
      <c r="S24" s="18">
        <v>0.8</v>
      </c>
      <c r="T24" s="18" t="s">
        <v>15</v>
      </c>
      <c r="U24" s="8">
        <f>SUM(B24:T24)</f>
        <v>16</v>
      </c>
      <c r="V24" s="9">
        <f>U24/19</f>
        <v>0.8421052631578947</v>
      </c>
      <c r="W24" s="8">
        <f>V24*10</f>
        <v>8.421052631578947</v>
      </c>
      <c r="X24" s="12" t="s">
        <v>30</v>
      </c>
      <c r="Y24" s="11">
        <f>COUNT(B24:T24)/19</f>
        <v>0.9473684210526315</v>
      </c>
    </row>
    <row r="25" spans="1:25" ht="15">
      <c r="A25" s="5" t="s">
        <v>31</v>
      </c>
      <c r="B25" s="7">
        <v>1</v>
      </c>
      <c r="C25" s="7">
        <v>1</v>
      </c>
      <c r="D25" s="8">
        <v>1</v>
      </c>
      <c r="E25" s="8">
        <v>1</v>
      </c>
      <c r="F25" s="8">
        <v>0.8</v>
      </c>
      <c r="G25" s="8">
        <v>1</v>
      </c>
      <c r="H25" s="8">
        <v>1</v>
      </c>
      <c r="I25" s="8">
        <v>1</v>
      </c>
      <c r="J25" s="8">
        <v>1</v>
      </c>
      <c r="K25" s="8" t="s">
        <v>6</v>
      </c>
      <c r="L25" s="8">
        <v>0.8</v>
      </c>
      <c r="M25" s="8">
        <v>0.8</v>
      </c>
      <c r="N25" s="8">
        <v>1</v>
      </c>
      <c r="O25" s="8">
        <v>1</v>
      </c>
      <c r="P25" s="8" t="s">
        <v>6</v>
      </c>
      <c r="Q25" s="8">
        <v>1</v>
      </c>
      <c r="R25" s="8" t="s">
        <v>6</v>
      </c>
      <c r="S25" s="8">
        <v>1</v>
      </c>
      <c r="T25" s="8">
        <v>1</v>
      </c>
      <c r="U25" s="8">
        <f>SUM(B25:T25)</f>
        <v>15.4</v>
      </c>
      <c r="V25" s="9">
        <f>U25/19</f>
        <v>0.8105263157894737</v>
      </c>
      <c r="W25" s="8">
        <f>V25*10</f>
        <v>8.105263157894736</v>
      </c>
      <c r="X25" s="12" t="s">
        <v>31</v>
      </c>
      <c r="Y25" s="11">
        <f>COUNT(B25:T25)/19</f>
        <v>0.8421052631578947</v>
      </c>
    </row>
    <row r="26" spans="1:25" ht="15">
      <c r="A26" s="5" t="s">
        <v>32</v>
      </c>
      <c r="B26" s="7" t="s">
        <v>6</v>
      </c>
      <c r="C26" s="7">
        <v>1</v>
      </c>
      <c r="D26" s="8">
        <v>1</v>
      </c>
      <c r="E26" s="8">
        <v>0.5</v>
      </c>
      <c r="F26" s="8">
        <v>1</v>
      </c>
      <c r="G26" s="8" t="s">
        <v>6</v>
      </c>
      <c r="H26" s="8">
        <v>1</v>
      </c>
      <c r="I26" s="8">
        <v>1</v>
      </c>
      <c r="J26" s="9">
        <v>0.4</v>
      </c>
      <c r="K26" s="9" t="s">
        <v>6</v>
      </c>
      <c r="L26" s="9">
        <v>1</v>
      </c>
      <c r="M26" s="9">
        <v>0.7</v>
      </c>
      <c r="N26" s="8">
        <v>1</v>
      </c>
      <c r="O26" s="8">
        <v>1</v>
      </c>
      <c r="P26" s="8" t="s">
        <v>6</v>
      </c>
      <c r="Q26" s="9" t="s">
        <v>6</v>
      </c>
      <c r="R26" s="8">
        <v>0.5</v>
      </c>
      <c r="S26" s="8" t="s">
        <v>6</v>
      </c>
      <c r="T26" s="8">
        <v>1</v>
      </c>
      <c r="U26" s="8">
        <f>SUM(B26:T26)</f>
        <v>11.100000000000001</v>
      </c>
      <c r="V26" s="9">
        <f>U26/19</f>
        <v>0.5842105263157895</v>
      </c>
      <c r="W26" s="8">
        <f>V26*10</f>
        <v>5.842105263157896</v>
      </c>
      <c r="X26" s="12" t="s">
        <v>32</v>
      </c>
      <c r="Y26" s="11">
        <f>COUNT(B26:T26)/19</f>
        <v>0.6842105263157895</v>
      </c>
    </row>
    <row r="27" spans="1:25" ht="15">
      <c r="A27" s="5" t="s">
        <v>33</v>
      </c>
      <c r="B27" s="7" t="s">
        <v>6</v>
      </c>
      <c r="C27" s="7">
        <v>0.7</v>
      </c>
      <c r="D27" s="8" t="s">
        <v>6</v>
      </c>
      <c r="E27" s="8" t="s">
        <v>6</v>
      </c>
      <c r="F27" s="8" t="s">
        <v>6</v>
      </c>
      <c r="G27" s="8" t="s">
        <v>6</v>
      </c>
      <c r="H27" s="8" t="s">
        <v>6</v>
      </c>
      <c r="I27" s="8">
        <v>1</v>
      </c>
      <c r="J27" s="9" t="s">
        <v>10</v>
      </c>
      <c r="K27" s="9" t="s">
        <v>6</v>
      </c>
      <c r="L27" s="9" t="s">
        <v>6</v>
      </c>
      <c r="M27" s="9" t="s">
        <v>6</v>
      </c>
      <c r="N27" s="9" t="s">
        <v>10</v>
      </c>
      <c r="O27" s="9" t="s">
        <v>6</v>
      </c>
      <c r="P27" s="9" t="s">
        <v>6</v>
      </c>
      <c r="Q27" s="9" t="s">
        <v>6</v>
      </c>
      <c r="R27" s="8" t="s">
        <v>6</v>
      </c>
      <c r="S27" s="8" t="s">
        <v>6</v>
      </c>
      <c r="T27" s="8" t="s">
        <v>15</v>
      </c>
      <c r="U27" s="8">
        <f>SUM(B27:T27)</f>
        <v>1.7</v>
      </c>
      <c r="V27" s="9">
        <f>U27/19</f>
        <v>0.08947368421052632</v>
      </c>
      <c r="W27" s="15">
        <f>V27*10</f>
        <v>0.8947368421052632</v>
      </c>
      <c r="X27" s="12" t="s">
        <v>33</v>
      </c>
      <c r="Y27" s="11">
        <f>COUNT(B27:T27)/19</f>
        <v>0.10526315789473684</v>
      </c>
    </row>
    <row r="28" spans="1:25" ht="15">
      <c r="A28" s="5" t="s">
        <v>34</v>
      </c>
      <c r="B28" s="7">
        <v>1</v>
      </c>
      <c r="C28" s="7">
        <v>1</v>
      </c>
      <c r="D28" s="8">
        <v>1</v>
      </c>
      <c r="E28" s="8" t="s">
        <v>6</v>
      </c>
      <c r="F28" s="8">
        <v>1</v>
      </c>
      <c r="G28" s="8" t="s">
        <v>6</v>
      </c>
      <c r="H28" s="8" t="s">
        <v>6</v>
      </c>
      <c r="I28" s="8" t="s">
        <v>6</v>
      </c>
      <c r="J28" s="8">
        <v>1</v>
      </c>
      <c r="K28" s="8" t="s">
        <v>6</v>
      </c>
      <c r="L28" s="8" t="s">
        <v>6</v>
      </c>
      <c r="M28" s="8" t="s">
        <v>6</v>
      </c>
      <c r="N28" s="9" t="s">
        <v>10</v>
      </c>
      <c r="O28" s="9" t="s">
        <v>6</v>
      </c>
      <c r="P28" s="9" t="s">
        <v>6</v>
      </c>
      <c r="Q28" s="9" t="s">
        <v>6</v>
      </c>
      <c r="R28" s="8" t="s">
        <v>6</v>
      </c>
      <c r="S28" s="8" t="s">
        <v>6</v>
      </c>
      <c r="T28" s="8" t="s">
        <v>15</v>
      </c>
      <c r="U28" s="8">
        <f>SUM(B28:T28)</f>
        <v>5</v>
      </c>
      <c r="V28" s="9">
        <f>U28/19</f>
        <v>0.2631578947368421</v>
      </c>
      <c r="W28" s="15">
        <f>V28*10</f>
        <v>2.631578947368421</v>
      </c>
      <c r="X28" s="12" t="s">
        <v>34</v>
      </c>
      <c r="Y28" s="11">
        <f>COUNT(B28:T28)/19</f>
        <v>0.2631578947368421</v>
      </c>
    </row>
    <row r="29" spans="1:25" ht="15">
      <c r="A29" s="5" t="s">
        <v>35</v>
      </c>
      <c r="B29" s="7" t="s">
        <v>6</v>
      </c>
      <c r="C29" s="7" t="s">
        <v>6</v>
      </c>
      <c r="D29" s="8">
        <v>0</v>
      </c>
      <c r="E29" s="8" t="s">
        <v>6</v>
      </c>
      <c r="F29" s="8">
        <v>1</v>
      </c>
      <c r="G29" s="8">
        <v>0.6</v>
      </c>
      <c r="H29" s="8" t="s">
        <v>6</v>
      </c>
      <c r="I29" s="8">
        <v>1</v>
      </c>
      <c r="J29" s="9" t="s">
        <v>10</v>
      </c>
      <c r="K29" s="9">
        <v>0.3</v>
      </c>
      <c r="L29" s="9">
        <v>0.5</v>
      </c>
      <c r="M29" s="9">
        <v>0.8</v>
      </c>
      <c r="N29" s="9">
        <v>0.8</v>
      </c>
      <c r="O29" s="8">
        <v>1</v>
      </c>
      <c r="P29" s="8">
        <v>1</v>
      </c>
      <c r="Q29" s="8">
        <v>1</v>
      </c>
      <c r="R29" s="8">
        <v>1</v>
      </c>
      <c r="S29" s="8">
        <v>0.8</v>
      </c>
      <c r="T29" s="8">
        <v>1</v>
      </c>
      <c r="U29" s="8">
        <f>SUM(B29:T29)</f>
        <v>10.8</v>
      </c>
      <c r="V29" s="9">
        <f>U29/19</f>
        <v>0.5684210526315789</v>
      </c>
      <c r="W29" s="19">
        <f>V29*10</f>
        <v>5.684210526315789</v>
      </c>
      <c r="X29" s="12" t="s">
        <v>35</v>
      </c>
      <c r="Y29" s="11">
        <f>COUNT(B29:T29)/19</f>
        <v>0.7368421052631579</v>
      </c>
    </row>
    <row r="30" spans="1:25" ht="15">
      <c r="A30" s="5" t="s">
        <v>36</v>
      </c>
      <c r="B30" s="7" t="s">
        <v>6</v>
      </c>
      <c r="C30" s="7">
        <v>1</v>
      </c>
      <c r="D30" s="8">
        <v>1</v>
      </c>
      <c r="E30" s="8" t="s">
        <v>6</v>
      </c>
      <c r="F30" s="8">
        <v>0.6</v>
      </c>
      <c r="G30" s="8" t="s">
        <v>6</v>
      </c>
      <c r="H30" s="8">
        <v>1</v>
      </c>
      <c r="I30" s="8">
        <v>1</v>
      </c>
      <c r="J30" s="8">
        <v>1</v>
      </c>
      <c r="K30" s="8" t="s">
        <v>6</v>
      </c>
      <c r="L30" s="8" t="s">
        <v>6</v>
      </c>
      <c r="M30" s="8">
        <v>0.7</v>
      </c>
      <c r="N30" s="9">
        <v>0.2</v>
      </c>
      <c r="O30" s="8">
        <v>1</v>
      </c>
      <c r="P30" s="8">
        <v>0.8</v>
      </c>
      <c r="Q30" s="9" t="s">
        <v>6</v>
      </c>
      <c r="R30" s="8" t="s">
        <v>6</v>
      </c>
      <c r="S30" s="8" t="s">
        <v>6</v>
      </c>
      <c r="T30" s="8" t="s">
        <v>15</v>
      </c>
      <c r="U30" s="8">
        <f>SUM(B30:T30)</f>
        <v>8.3</v>
      </c>
      <c r="V30" s="9">
        <f>U30/19</f>
        <v>0.4368421052631579</v>
      </c>
      <c r="W30" s="8">
        <f>V30*10</f>
        <v>4.368421052631579</v>
      </c>
      <c r="X30" s="12" t="s">
        <v>36</v>
      </c>
      <c r="Y30" s="11">
        <f>COUNT(B30:T30)/19</f>
        <v>0.5263157894736842</v>
      </c>
    </row>
    <row r="31" spans="1:25" ht="15">
      <c r="A31" s="5" t="s">
        <v>37</v>
      </c>
      <c r="B31" s="7">
        <v>1</v>
      </c>
      <c r="C31" s="7">
        <v>1</v>
      </c>
      <c r="D31" s="8">
        <v>1</v>
      </c>
      <c r="E31" s="8">
        <v>1</v>
      </c>
      <c r="F31" s="8">
        <v>0.7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0.5</v>
      </c>
      <c r="M31" s="8" t="s">
        <v>6</v>
      </c>
      <c r="N31" s="9">
        <v>0.4</v>
      </c>
      <c r="O31" s="8">
        <v>1</v>
      </c>
      <c r="P31" s="8">
        <v>1</v>
      </c>
      <c r="Q31" s="14">
        <v>0.8</v>
      </c>
      <c r="R31" s="8" t="s">
        <v>6</v>
      </c>
      <c r="S31" s="8" t="s">
        <v>6</v>
      </c>
      <c r="T31" s="8">
        <v>1</v>
      </c>
      <c r="U31" s="8">
        <f>SUM(B31:T31)</f>
        <v>14.4</v>
      </c>
      <c r="V31" s="9">
        <f>U31/19</f>
        <v>0.7578947368421053</v>
      </c>
      <c r="W31" s="8">
        <f>V31*10</f>
        <v>7.578947368421053</v>
      </c>
      <c r="X31" s="12" t="s">
        <v>37</v>
      </c>
      <c r="Y31" s="11">
        <f>COUNT(B31:T31)/19</f>
        <v>0.8421052631578947</v>
      </c>
    </row>
    <row r="32" spans="1:25" ht="15">
      <c r="A32" s="5" t="s">
        <v>38</v>
      </c>
      <c r="B32" s="7" t="s">
        <v>6</v>
      </c>
      <c r="C32" s="7">
        <v>1</v>
      </c>
      <c r="D32" s="8">
        <v>1</v>
      </c>
      <c r="E32" s="8">
        <v>0.5</v>
      </c>
      <c r="F32" s="8">
        <v>0.5</v>
      </c>
      <c r="G32" s="8">
        <v>0</v>
      </c>
      <c r="H32" s="8">
        <v>1</v>
      </c>
      <c r="I32" s="8" t="s">
        <v>6</v>
      </c>
      <c r="J32" s="8">
        <v>1</v>
      </c>
      <c r="K32" s="8">
        <v>0.6</v>
      </c>
      <c r="L32" s="8">
        <v>1</v>
      </c>
      <c r="M32" s="8">
        <v>0.8</v>
      </c>
      <c r="N32" s="8">
        <v>1</v>
      </c>
      <c r="O32" s="8">
        <v>1</v>
      </c>
      <c r="P32" s="8">
        <v>1</v>
      </c>
      <c r="Q32" s="9">
        <v>0.7</v>
      </c>
      <c r="R32" s="8">
        <v>1</v>
      </c>
      <c r="S32" s="8" t="s">
        <v>6</v>
      </c>
      <c r="T32" s="8" t="s">
        <v>15</v>
      </c>
      <c r="U32" s="8">
        <f>SUM(B32:T32)</f>
        <v>12.099999999999998</v>
      </c>
      <c r="V32" s="9">
        <f>U32/19</f>
        <v>0.6368421052631578</v>
      </c>
      <c r="W32" s="8">
        <f>V32*10</f>
        <v>6.368421052631578</v>
      </c>
      <c r="X32" s="12" t="s">
        <v>38</v>
      </c>
      <c r="Y32" s="11">
        <f>COUNT(B32:T32)/19</f>
        <v>0.7894736842105263</v>
      </c>
    </row>
    <row r="33" spans="1:25" ht="15">
      <c r="A33" s="5" t="s">
        <v>39</v>
      </c>
      <c r="B33" s="20">
        <v>1</v>
      </c>
      <c r="C33" s="7">
        <v>1</v>
      </c>
      <c r="D33" s="8">
        <v>1</v>
      </c>
      <c r="E33" s="8">
        <v>1</v>
      </c>
      <c r="F33" s="8" t="s">
        <v>6</v>
      </c>
      <c r="G33" s="8" t="s">
        <v>6</v>
      </c>
      <c r="H33" s="8" t="s">
        <v>6</v>
      </c>
      <c r="I33" s="8" t="s">
        <v>6</v>
      </c>
      <c r="J33" s="9" t="s">
        <v>10</v>
      </c>
      <c r="K33" s="9" t="s">
        <v>6</v>
      </c>
      <c r="L33" s="9">
        <v>0.2</v>
      </c>
      <c r="M33" s="9">
        <v>0.9</v>
      </c>
      <c r="N33" s="8">
        <v>1</v>
      </c>
      <c r="O33" s="8" t="s">
        <v>6</v>
      </c>
      <c r="P33" s="8">
        <v>0.8</v>
      </c>
      <c r="Q33" s="9" t="s">
        <v>6</v>
      </c>
      <c r="R33" s="8" t="s">
        <v>6</v>
      </c>
      <c r="S33" s="8" t="s">
        <v>6</v>
      </c>
      <c r="T33" s="8">
        <v>1</v>
      </c>
      <c r="U33" s="8">
        <f>SUM(B33:T33)</f>
        <v>7.9</v>
      </c>
      <c r="V33" s="9">
        <f>U33/19</f>
        <v>0.41578947368421054</v>
      </c>
      <c r="W33" s="15">
        <f>V33*10</f>
        <v>4.157894736842105</v>
      </c>
      <c r="X33" s="12" t="s">
        <v>39</v>
      </c>
      <c r="Y33" s="11">
        <f>COUNT(B33:T33)/19</f>
        <v>0.47368421052631576</v>
      </c>
    </row>
    <row r="34" spans="1:25" ht="15">
      <c r="A34" s="16" t="s">
        <v>40</v>
      </c>
      <c r="B34" s="21">
        <v>1</v>
      </c>
      <c r="C34" s="17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0.9</v>
      </c>
      <c r="L34" s="18">
        <v>0.2</v>
      </c>
      <c r="M34" s="18">
        <v>0.7</v>
      </c>
      <c r="N34" s="18">
        <v>1</v>
      </c>
      <c r="O34" s="18">
        <v>1</v>
      </c>
      <c r="P34" s="18">
        <v>1</v>
      </c>
      <c r="Q34" s="14">
        <v>0.8</v>
      </c>
      <c r="R34" s="18">
        <v>1</v>
      </c>
      <c r="S34" s="18">
        <v>0.8</v>
      </c>
      <c r="T34" s="18">
        <v>1</v>
      </c>
      <c r="U34" s="8">
        <f>SUM(B34:T34)</f>
        <v>17.4</v>
      </c>
      <c r="V34" s="9">
        <f>U34/19</f>
        <v>0.9157894736842105</v>
      </c>
      <c r="W34" s="8">
        <f>V34*10</f>
        <v>9.157894736842104</v>
      </c>
      <c r="X34" s="12" t="s">
        <v>40</v>
      </c>
      <c r="Y34" s="11">
        <f>COUNT(B34:T34)/19</f>
        <v>1</v>
      </c>
    </row>
    <row r="35" spans="1:25" ht="15">
      <c r="A35" s="16" t="s">
        <v>41</v>
      </c>
      <c r="B35" s="21">
        <v>1</v>
      </c>
      <c r="C35" s="17">
        <v>1</v>
      </c>
      <c r="D35" s="18">
        <v>0.7</v>
      </c>
      <c r="E35" s="18">
        <v>1</v>
      </c>
      <c r="F35" s="18">
        <v>0.7</v>
      </c>
      <c r="G35" s="18">
        <v>0.5</v>
      </c>
      <c r="H35" s="18">
        <v>1</v>
      </c>
      <c r="I35" s="18">
        <v>1</v>
      </c>
      <c r="J35" s="18">
        <v>1</v>
      </c>
      <c r="K35" s="18" t="s">
        <v>6</v>
      </c>
      <c r="L35" s="18">
        <v>1</v>
      </c>
      <c r="M35" s="18" t="s">
        <v>6</v>
      </c>
      <c r="N35" s="14">
        <v>0.4</v>
      </c>
      <c r="O35" s="14">
        <v>0.5</v>
      </c>
      <c r="P35" s="14">
        <v>1</v>
      </c>
      <c r="Q35" s="14">
        <v>0.6</v>
      </c>
      <c r="R35" s="18">
        <v>1</v>
      </c>
      <c r="S35" s="18">
        <v>0.8</v>
      </c>
      <c r="T35" s="18">
        <v>1</v>
      </c>
      <c r="U35" s="8">
        <f>SUM(B35:T35)</f>
        <v>14.200000000000001</v>
      </c>
      <c r="V35" s="9">
        <f>U35/19</f>
        <v>0.7473684210526317</v>
      </c>
      <c r="W35" s="8">
        <f>V35*10</f>
        <v>7.473684210526317</v>
      </c>
      <c r="X35" s="12" t="s">
        <v>41</v>
      </c>
      <c r="Y35" s="11">
        <f>COUNT(B35:T35)/19</f>
        <v>0.8947368421052632</v>
      </c>
    </row>
    <row r="36" spans="1:25" ht="15">
      <c r="A36" s="16" t="s">
        <v>42</v>
      </c>
      <c r="B36" s="21">
        <v>1</v>
      </c>
      <c r="C36" s="17">
        <v>1</v>
      </c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 t="s">
        <v>6</v>
      </c>
      <c r="L36" s="18">
        <v>0.9</v>
      </c>
      <c r="M36" s="18">
        <v>0.6</v>
      </c>
      <c r="N36" s="18">
        <v>1</v>
      </c>
      <c r="O36" s="18">
        <v>1</v>
      </c>
      <c r="P36" s="18">
        <v>0.8</v>
      </c>
      <c r="Q36" s="14">
        <v>0.8</v>
      </c>
      <c r="R36" s="18">
        <v>1</v>
      </c>
      <c r="S36" s="18">
        <v>1</v>
      </c>
      <c r="T36" s="18">
        <v>1</v>
      </c>
      <c r="U36" s="8">
        <f>SUM(B36:T36)</f>
        <v>17.1</v>
      </c>
      <c r="V36" s="9">
        <f>U36/19</f>
        <v>0.9</v>
      </c>
      <c r="W36" s="8">
        <f>V36*10</f>
        <v>9</v>
      </c>
      <c r="X36" s="12" t="s">
        <v>42</v>
      </c>
      <c r="Y36" s="11">
        <f>COUNT(B36:T36)/19</f>
        <v>0.9473684210526315</v>
      </c>
    </row>
    <row r="37" spans="1:25" ht="15">
      <c r="A37" s="5" t="s">
        <v>43</v>
      </c>
      <c r="B37" s="20">
        <v>1</v>
      </c>
      <c r="C37" s="7">
        <v>0.5</v>
      </c>
      <c r="D37" s="8">
        <v>0.7</v>
      </c>
      <c r="E37" s="8">
        <v>0.5</v>
      </c>
      <c r="F37" s="8">
        <v>1</v>
      </c>
      <c r="G37" s="8">
        <v>1</v>
      </c>
      <c r="H37" s="8">
        <v>1</v>
      </c>
      <c r="I37" s="8" t="s">
        <v>6</v>
      </c>
      <c r="J37" s="8">
        <v>1</v>
      </c>
      <c r="K37" s="8">
        <v>0.9</v>
      </c>
      <c r="L37" s="8">
        <v>1</v>
      </c>
      <c r="M37" s="8">
        <v>0.8</v>
      </c>
      <c r="N37" s="9" t="s">
        <v>10</v>
      </c>
      <c r="O37" s="8">
        <v>1</v>
      </c>
      <c r="P37" s="8">
        <v>1</v>
      </c>
      <c r="Q37" s="9" t="s">
        <v>6</v>
      </c>
      <c r="R37" s="8">
        <v>1</v>
      </c>
      <c r="S37" s="8">
        <v>1</v>
      </c>
      <c r="T37" s="8">
        <v>1</v>
      </c>
      <c r="U37" s="8">
        <f>SUM(B37:T37)</f>
        <v>14.4</v>
      </c>
      <c r="V37" s="9">
        <f>U37/19</f>
        <v>0.7578947368421053</v>
      </c>
      <c r="W37" s="8">
        <f>V37*10</f>
        <v>7.578947368421053</v>
      </c>
      <c r="X37" s="12" t="s">
        <v>43</v>
      </c>
      <c r="Y37" s="11">
        <f>COUNT(B37:T37)/19</f>
        <v>0.8421052631578947</v>
      </c>
    </row>
    <row r="38" spans="1:25" ht="15">
      <c r="A38" s="16" t="s">
        <v>44</v>
      </c>
      <c r="B38" s="21">
        <v>1</v>
      </c>
      <c r="C38" s="17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4">
        <v>0.4</v>
      </c>
      <c r="K38" s="14">
        <v>1</v>
      </c>
      <c r="L38" s="14">
        <v>0.3</v>
      </c>
      <c r="M38" s="14" t="s">
        <v>6</v>
      </c>
      <c r="N38" s="18">
        <v>1</v>
      </c>
      <c r="O38" s="8">
        <v>1</v>
      </c>
      <c r="P38" s="8">
        <v>1</v>
      </c>
      <c r="Q38" s="14">
        <v>0.8</v>
      </c>
      <c r="R38" s="18">
        <v>1</v>
      </c>
      <c r="S38" s="18">
        <v>0.8</v>
      </c>
      <c r="T38" s="18">
        <v>1</v>
      </c>
      <c r="U38" s="8">
        <f>SUM(B38:T38)</f>
        <v>16.300000000000004</v>
      </c>
      <c r="V38" s="9">
        <f>U38/19</f>
        <v>0.8578947368421055</v>
      </c>
      <c r="W38" s="8">
        <f>V38*10</f>
        <v>8.578947368421055</v>
      </c>
      <c r="X38" s="12" t="s">
        <v>44</v>
      </c>
      <c r="Y38" s="11">
        <f>COUNT(B38:T38)/19</f>
        <v>0.9473684210526315</v>
      </c>
    </row>
    <row r="39" spans="1:25" ht="15">
      <c r="A39" s="5" t="s">
        <v>45</v>
      </c>
      <c r="B39" s="20">
        <v>1</v>
      </c>
      <c r="C39" s="7">
        <v>1</v>
      </c>
      <c r="D39" s="8">
        <v>1</v>
      </c>
      <c r="E39" s="8" t="s">
        <v>6</v>
      </c>
      <c r="F39" s="8">
        <v>1</v>
      </c>
      <c r="G39" s="8" t="s">
        <v>6</v>
      </c>
      <c r="H39" s="8">
        <v>0.1</v>
      </c>
      <c r="I39" s="8" t="s">
        <v>6</v>
      </c>
      <c r="J39" s="9">
        <v>0.8</v>
      </c>
      <c r="K39" s="9">
        <v>0.8</v>
      </c>
      <c r="L39" s="9">
        <v>1</v>
      </c>
      <c r="M39" s="9" t="s">
        <v>6</v>
      </c>
      <c r="N39" s="8">
        <v>1</v>
      </c>
      <c r="O39" s="8" t="s">
        <v>6</v>
      </c>
      <c r="P39" s="8" t="s">
        <v>6</v>
      </c>
      <c r="Q39" s="9" t="s">
        <v>6</v>
      </c>
      <c r="R39" s="8" t="s">
        <v>6</v>
      </c>
      <c r="S39" s="8" t="s">
        <v>6</v>
      </c>
      <c r="T39" s="8">
        <v>1</v>
      </c>
      <c r="U39" s="8">
        <f>SUM(B39:T39)</f>
        <v>8.7</v>
      </c>
      <c r="V39" s="9">
        <f>U39/19</f>
        <v>0.45789473684210524</v>
      </c>
      <c r="W39" s="15">
        <f>V39*10</f>
        <v>4.578947368421052</v>
      </c>
      <c r="X39" s="12" t="s">
        <v>45</v>
      </c>
      <c r="Y39" s="11">
        <f>COUNT(B39:T39)/19</f>
        <v>0.5263157894736842</v>
      </c>
    </row>
    <row r="40" spans="1:25" ht="15">
      <c r="A40" s="5" t="s">
        <v>46</v>
      </c>
      <c r="B40" s="20">
        <v>1</v>
      </c>
      <c r="C40" s="7">
        <v>1</v>
      </c>
      <c r="D40" s="8">
        <v>1</v>
      </c>
      <c r="E40" s="8" t="s">
        <v>6</v>
      </c>
      <c r="F40" s="8">
        <v>1</v>
      </c>
      <c r="G40" s="8" t="s">
        <v>6</v>
      </c>
      <c r="H40" s="8">
        <v>0.2</v>
      </c>
      <c r="I40" s="8" t="s">
        <v>6</v>
      </c>
      <c r="J40" s="8">
        <v>1</v>
      </c>
      <c r="K40" s="8">
        <v>0.9</v>
      </c>
      <c r="L40" s="8">
        <v>0.2</v>
      </c>
      <c r="M40" s="8">
        <v>0.7</v>
      </c>
      <c r="N40" s="8">
        <v>1</v>
      </c>
      <c r="O40" s="8">
        <v>0.5</v>
      </c>
      <c r="P40" s="8" t="s">
        <v>6</v>
      </c>
      <c r="Q40" s="9" t="s">
        <v>6</v>
      </c>
      <c r="R40" s="8">
        <v>1</v>
      </c>
      <c r="S40" s="8">
        <v>0.8</v>
      </c>
      <c r="T40" s="8">
        <v>1</v>
      </c>
      <c r="U40" s="8">
        <f>SUM(B40:T40)</f>
        <v>11.3</v>
      </c>
      <c r="V40" s="9">
        <f>U40/19</f>
        <v>0.5947368421052632</v>
      </c>
      <c r="W40" s="8">
        <f>V40*10</f>
        <v>5.947368421052632</v>
      </c>
      <c r="X40" s="12" t="s">
        <v>46</v>
      </c>
      <c r="Y40" s="11">
        <f>COUNT(B40:T40)/19</f>
        <v>0.7368421052631579</v>
      </c>
    </row>
    <row r="41" spans="1:25" ht="15">
      <c r="A41" s="22" t="s">
        <v>47</v>
      </c>
      <c r="B41" s="23" t="s">
        <v>6</v>
      </c>
      <c r="C41" s="24" t="s">
        <v>6</v>
      </c>
      <c r="D41" s="25" t="s">
        <v>6</v>
      </c>
      <c r="E41" s="25" t="s">
        <v>6</v>
      </c>
      <c r="F41" s="25" t="s">
        <v>6</v>
      </c>
      <c r="G41" s="25" t="s">
        <v>6</v>
      </c>
      <c r="H41" s="25" t="s">
        <v>6</v>
      </c>
      <c r="I41" s="25" t="s">
        <v>6</v>
      </c>
      <c r="J41" s="26" t="s">
        <v>10</v>
      </c>
      <c r="K41" s="26" t="s">
        <v>6</v>
      </c>
      <c r="L41" s="26" t="s">
        <v>6</v>
      </c>
      <c r="M41" s="26" t="s">
        <v>6</v>
      </c>
      <c r="N41" s="26" t="s">
        <v>10</v>
      </c>
      <c r="O41" s="26" t="s">
        <v>6</v>
      </c>
      <c r="P41" s="26" t="s">
        <v>6</v>
      </c>
      <c r="Q41" s="26" t="s">
        <v>6</v>
      </c>
      <c r="R41" s="25"/>
      <c r="S41" s="25" t="s">
        <v>6</v>
      </c>
      <c r="T41" s="25" t="s">
        <v>15</v>
      </c>
      <c r="U41" s="25">
        <f>SUM(B41:T41)</f>
        <v>0</v>
      </c>
      <c r="V41" s="26">
        <f>U41/19</f>
        <v>0</v>
      </c>
      <c r="W41" s="27">
        <f>V41*10</f>
        <v>0</v>
      </c>
      <c r="X41" s="28" t="s">
        <v>47</v>
      </c>
      <c r="Y41" s="11">
        <f>COUNT(B41:T41)/19</f>
        <v>0</v>
      </c>
    </row>
    <row r="42" spans="1:25" ht="15">
      <c r="A42" s="5" t="s">
        <v>48</v>
      </c>
      <c r="B42" s="20" t="s">
        <v>6</v>
      </c>
      <c r="C42" s="7">
        <v>1</v>
      </c>
      <c r="D42" s="8">
        <v>1</v>
      </c>
      <c r="E42" s="8" t="s">
        <v>6</v>
      </c>
      <c r="F42" s="8" t="s">
        <v>6</v>
      </c>
      <c r="G42" s="8" t="s">
        <v>6</v>
      </c>
      <c r="H42" s="8">
        <v>1</v>
      </c>
      <c r="I42" s="8" t="s">
        <v>6</v>
      </c>
      <c r="J42" s="9" t="s">
        <v>10</v>
      </c>
      <c r="K42" s="9" t="s">
        <v>6</v>
      </c>
      <c r="L42" s="9" t="s">
        <v>6</v>
      </c>
      <c r="M42" s="9" t="s">
        <v>6</v>
      </c>
      <c r="N42" s="9" t="s">
        <v>10</v>
      </c>
      <c r="O42" s="9" t="s">
        <v>6</v>
      </c>
      <c r="P42" s="9" t="s">
        <v>6</v>
      </c>
      <c r="Q42" s="9" t="s">
        <v>6</v>
      </c>
      <c r="R42" s="8" t="s">
        <v>6</v>
      </c>
      <c r="S42" s="8" t="s">
        <v>6</v>
      </c>
      <c r="T42" s="8" t="s">
        <v>15</v>
      </c>
      <c r="U42" s="8">
        <f>SUM(B42:T42)</f>
        <v>3</v>
      </c>
      <c r="V42" s="9">
        <f>U42/19</f>
        <v>0.15789473684210525</v>
      </c>
      <c r="W42" s="15">
        <f>V42*10</f>
        <v>1.5789473684210527</v>
      </c>
      <c r="X42" s="12" t="s">
        <v>48</v>
      </c>
      <c r="Y42" s="11">
        <f>COUNT(B42:T42)/19</f>
        <v>0.15789473684210525</v>
      </c>
    </row>
    <row r="43" spans="1:25" ht="15">
      <c r="A43" s="5" t="s">
        <v>49</v>
      </c>
      <c r="B43" s="20" t="s">
        <v>6</v>
      </c>
      <c r="C43" s="7">
        <v>1</v>
      </c>
      <c r="D43" s="8" t="s">
        <v>6</v>
      </c>
      <c r="E43" s="8" t="s">
        <v>6</v>
      </c>
      <c r="F43" s="8">
        <v>1</v>
      </c>
      <c r="G43" s="8" t="s">
        <v>6</v>
      </c>
      <c r="H43" s="8" t="s">
        <v>6</v>
      </c>
      <c r="I43" s="8" t="s">
        <v>6</v>
      </c>
      <c r="J43" s="9" t="s">
        <v>10</v>
      </c>
      <c r="K43" s="9" t="s">
        <v>6</v>
      </c>
      <c r="L43" s="9" t="s">
        <v>6</v>
      </c>
      <c r="M43" s="9" t="s">
        <v>6</v>
      </c>
      <c r="N43" s="9" t="s">
        <v>10</v>
      </c>
      <c r="O43" s="9" t="s">
        <v>6</v>
      </c>
      <c r="P43" s="9" t="s">
        <v>6</v>
      </c>
      <c r="Q43" s="9" t="s">
        <v>6</v>
      </c>
      <c r="R43" s="8" t="s">
        <v>6</v>
      </c>
      <c r="S43" s="8" t="s">
        <v>6</v>
      </c>
      <c r="T43" s="8" t="s">
        <v>15</v>
      </c>
      <c r="U43" s="8">
        <f>SUM(B43:T43)</f>
        <v>2</v>
      </c>
      <c r="V43" s="9">
        <f>U43/19</f>
        <v>0.10526315789473684</v>
      </c>
      <c r="W43" s="15">
        <f>V43*10</f>
        <v>1.0526315789473684</v>
      </c>
      <c r="X43" s="12" t="s">
        <v>49</v>
      </c>
      <c r="Y43" s="11">
        <f>COUNT(B43:T43)/19</f>
        <v>0.10526315789473684</v>
      </c>
    </row>
    <row r="44" spans="1:25" ht="15">
      <c r="A44" s="5" t="s">
        <v>50</v>
      </c>
      <c r="B44" s="20">
        <v>1</v>
      </c>
      <c r="C44" s="7">
        <v>1</v>
      </c>
      <c r="D44" s="8">
        <v>1</v>
      </c>
      <c r="E44" s="8">
        <v>1</v>
      </c>
      <c r="F44" s="8">
        <v>1</v>
      </c>
      <c r="G44" s="8" t="s">
        <v>6</v>
      </c>
      <c r="H44" s="8">
        <v>1</v>
      </c>
      <c r="I44" s="8" t="s">
        <v>6</v>
      </c>
      <c r="J44" s="9" t="s">
        <v>10</v>
      </c>
      <c r="K44" s="9">
        <v>1</v>
      </c>
      <c r="L44" s="9">
        <v>0.2</v>
      </c>
      <c r="M44" s="9" t="s">
        <v>6</v>
      </c>
      <c r="N44" s="8">
        <v>1</v>
      </c>
      <c r="O44" s="8">
        <v>1</v>
      </c>
      <c r="P44" s="8">
        <v>1</v>
      </c>
      <c r="Q44" s="9" t="s">
        <v>6</v>
      </c>
      <c r="R44" s="8">
        <v>1</v>
      </c>
      <c r="S44" s="8">
        <v>0.8</v>
      </c>
      <c r="T44" s="8">
        <v>1</v>
      </c>
      <c r="U44" s="8">
        <f>SUM(B44:T44)</f>
        <v>13</v>
      </c>
      <c r="V44" s="9">
        <f>U44/19</f>
        <v>0.6842105263157895</v>
      </c>
      <c r="W44" s="8">
        <f>V44*10</f>
        <v>6.842105263157895</v>
      </c>
      <c r="X44" s="12" t="s">
        <v>50</v>
      </c>
      <c r="Y44" s="11">
        <f>COUNT(B44:T44)/19</f>
        <v>0.7368421052631579</v>
      </c>
    </row>
    <row r="45" spans="1:25" ht="15">
      <c r="A45" s="5" t="s">
        <v>51</v>
      </c>
      <c r="B45" s="20">
        <v>1</v>
      </c>
      <c r="C45" s="7">
        <v>1</v>
      </c>
      <c r="D45" s="8">
        <v>1</v>
      </c>
      <c r="E45" s="8">
        <v>1</v>
      </c>
      <c r="F45" s="8">
        <v>0.6</v>
      </c>
      <c r="G45" s="8">
        <v>1</v>
      </c>
      <c r="H45" s="8">
        <v>1</v>
      </c>
      <c r="I45" s="8">
        <v>0.8</v>
      </c>
      <c r="J45" s="9">
        <v>0.8</v>
      </c>
      <c r="K45" s="9">
        <v>0.7</v>
      </c>
      <c r="L45" s="9" t="s">
        <v>6</v>
      </c>
      <c r="M45" s="9">
        <v>1</v>
      </c>
      <c r="N45" s="8">
        <v>1</v>
      </c>
      <c r="O45" s="8">
        <v>1</v>
      </c>
      <c r="P45" s="8">
        <v>1</v>
      </c>
      <c r="Q45" s="8">
        <v>1</v>
      </c>
      <c r="R45" s="8">
        <v>0.9</v>
      </c>
      <c r="S45" s="8">
        <v>1</v>
      </c>
      <c r="T45" s="8">
        <v>1</v>
      </c>
      <c r="U45" s="8">
        <f>SUM(B45:T45)</f>
        <v>16.799999999999997</v>
      </c>
      <c r="V45" s="9">
        <f>U45/19</f>
        <v>0.8842105263157893</v>
      </c>
      <c r="W45" s="8">
        <f>V45*10</f>
        <v>8.842105263157894</v>
      </c>
      <c r="X45" s="12" t="s">
        <v>51</v>
      </c>
      <c r="Y45" s="11">
        <f>COUNT(B45:T45)/19</f>
        <v>0.9473684210526315</v>
      </c>
    </row>
    <row r="46" spans="1:25" ht="15">
      <c r="A46" s="5" t="s">
        <v>52</v>
      </c>
      <c r="B46" s="20">
        <v>1</v>
      </c>
      <c r="C46" s="7" t="s">
        <v>6</v>
      </c>
      <c r="D46" s="8" t="s">
        <v>6</v>
      </c>
      <c r="E46" s="8" t="s">
        <v>6</v>
      </c>
      <c r="F46" s="8">
        <v>0.9</v>
      </c>
      <c r="G46" s="8">
        <v>0.5</v>
      </c>
      <c r="H46" s="8">
        <v>1</v>
      </c>
      <c r="I46" s="8">
        <v>0.3</v>
      </c>
      <c r="J46" s="9" t="s">
        <v>10</v>
      </c>
      <c r="K46" s="9">
        <v>0.7</v>
      </c>
      <c r="L46" s="9">
        <v>0.7</v>
      </c>
      <c r="M46" s="9">
        <v>0.8</v>
      </c>
      <c r="N46" s="8">
        <v>1</v>
      </c>
      <c r="O46" s="8" t="s">
        <v>6</v>
      </c>
      <c r="P46" s="8">
        <v>1</v>
      </c>
      <c r="Q46" s="14">
        <v>0.8</v>
      </c>
      <c r="R46" s="8" t="s">
        <v>6</v>
      </c>
      <c r="S46" s="8" t="s">
        <v>6</v>
      </c>
      <c r="T46" s="8">
        <v>1</v>
      </c>
      <c r="U46" s="8">
        <f>SUM(B46:T46)</f>
        <v>9.7</v>
      </c>
      <c r="V46" s="9">
        <f>U46/19</f>
        <v>0.5105263157894736</v>
      </c>
      <c r="W46" s="15">
        <f>V46*10</f>
        <v>5.105263157894736</v>
      </c>
      <c r="X46" s="12" t="s">
        <v>52</v>
      </c>
      <c r="Y46" s="11">
        <f>COUNT(B46:T46)/19</f>
        <v>0.631578947368421</v>
      </c>
    </row>
    <row r="47" spans="1:25" ht="15">
      <c r="A47" s="5" t="s">
        <v>53</v>
      </c>
      <c r="B47" s="20">
        <v>1</v>
      </c>
      <c r="C47" s="7" t="s">
        <v>6</v>
      </c>
      <c r="D47" s="8">
        <v>1</v>
      </c>
      <c r="E47" s="8" t="s">
        <v>6</v>
      </c>
      <c r="F47" s="8">
        <v>0.7</v>
      </c>
      <c r="G47" s="8" t="s">
        <v>6</v>
      </c>
      <c r="H47" s="8">
        <v>1</v>
      </c>
      <c r="I47" s="8" t="s">
        <v>6</v>
      </c>
      <c r="J47" s="8">
        <v>1</v>
      </c>
      <c r="K47" s="8" t="s">
        <v>6</v>
      </c>
      <c r="L47" s="8">
        <v>0.2</v>
      </c>
      <c r="M47" s="8" t="s">
        <v>6</v>
      </c>
      <c r="N47" s="8">
        <v>1</v>
      </c>
      <c r="O47" s="8">
        <v>0.5</v>
      </c>
      <c r="P47" s="8" t="s">
        <v>6</v>
      </c>
      <c r="Q47" s="9" t="s">
        <v>6</v>
      </c>
      <c r="R47" s="8">
        <v>1</v>
      </c>
      <c r="S47" s="8">
        <v>0.8</v>
      </c>
      <c r="T47" s="8">
        <v>1</v>
      </c>
      <c r="U47" s="8">
        <f>SUM(B47:T47)</f>
        <v>9.2</v>
      </c>
      <c r="V47" s="9">
        <f>U47/19</f>
        <v>0.4842105263157894</v>
      </c>
      <c r="W47" s="15">
        <f>V47*10</f>
        <v>4.842105263157894</v>
      </c>
      <c r="X47" s="12" t="s">
        <v>53</v>
      </c>
      <c r="Y47" s="11">
        <f>COUNT(B47:T47)/19</f>
        <v>0.5789473684210527</v>
      </c>
    </row>
    <row r="48" spans="1:25" ht="15">
      <c r="A48" s="22" t="s">
        <v>54</v>
      </c>
      <c r="B48" s="23" t="s">
        <v>6</v>
      </c>
      <c r="C48" s="24" t="s">
        <v>6</v>
      </c>
      <c r="D48" s="25" t="s">
        <v>6</v>
      </c>
      <c r="E48" s="25" t="s">
        <v>6</v>
      </c>
      <c r="F48" s="25" t="s">
        <v>6</v>
      </c>
      <c r="G48" s="25" t="s">
        <v>6</v>
      </c>
      <c r="H48" s="25" t="s">
        <v>6</v>
      </c>
      <c r="I48" s="25" t="s">
        <v>6</v>
      </c>
      <c r="J48" s="29"/>
      <c r="K48" s="29" t="s">
        <v>6</v>
      </c>
      <c r="L48" s="29" t="s">
        <v>6</v>
      </c>
      <c r="M48" s="29" t="s">
        <v>6</v>
      </c>
      <c r="N48" s="29" t="s">
        <v>10</v>
      </c>
      <c r="O48" s="29" t="s">
        <v>6</v>
      </c>
      <c r="P48" s="29" t="s">
        <v>6</v>
      </c>
      <c r="Q48" s="29" t="s">
        <v>6</v>
      </c>
      <c r="R48" s="25" t="s">
        <v>6</v>
      </c>
      <c r="S48" s="25" t="s">
        <v>6</v>
      </c>
      <c r="T48" s="25" t="s">
        <v>15</v>
      </c>
      <c r="U48" s="25">
        <f>SUM(B48:T48)</f>
        <v>0</v>
      </c>
      <c r="V48" s="26">
        <f>U48/19</f>
        <v>0</v>
      </c>
      <c r="W48" s="27">
        <f>V48*10</f>
        <v>0</v>
      </c>
      <c r="X48" s="28" t="s">
        <v>54</v>
      </c>
      <c r="Y48" s="11">
        <f>COUNT(B48:T48)/19</f>
        <v>0</v>
      </c>
    </row>
    <row r="49" spans="1:25" ht="15">
      <c r="A49" s="5" t="s">
        <v>55</v>
      </c>
      <c r="B49" s="20">
        <v>1</v>
      </c>
      <c r="C49" s="8">
        <v>1</v>
      </c>
      <c r="D49" s="8">
        <v>1</v>
      </c>
      <c r="E49" s="8" t="s">
        <v>6</v>
      </c>
      <c r="F49" s="8">
        <v>1</v>
      </c>
      <c r="G49" s="8" t="s">
        <v>6</v>
      </c>
      <c r="H49" s="8">
        <v>1</v>
      </c>
      <c r="I49" s="8" t="s">
        <v>6</v>
      </c>
      <c r="J49" s="30">
        <v>0.4</v>
      </c>
      <c r="K49" s="30" t="s">
        <v>6</v>
      </c>
      <c r="L49" s="30">
        <v>0.2</v>
      </c>
      <c r="M49" s="30" t="s">
        <v>6</v>
      </c>
      <c r="N49" s="8">
        <v>1</v>
      </c>
      <c r="O49" s="8">
        <v>1</v>
      </c>
      <c r="P49" s="8" t="s">
        <v>6</v>
      </c>
      <c r="Q49" s="14">
        <v>0.8</v>
      </c>
      <c r="R49" s="8" t="s">
        <v>6</v>
      </c>
      <c r="S49" s="8">
        <v>0.8</v>
      </c>
      <c r="T49" s="8">
        <v>1</v>
      </c>
      <c r="U49" s="8">
        <f>SUM(B49:T49)</f>
        <v>10.200000000000001</v>
      </c>
      <c r="V49" s="9">
        <f>U49/19</f>
        <v>0.5368421052631579</v>
      </c>
      <c r="W49" s="8">
        <f>V49*10</f>
        <v>5.368421052631579</v>
      </c>
      <c r="X49" s="12" t="s">
        <v>55</v>
      </c>
      <c r="Y49" s="11">
        <f>COUNT(B49:T49)/19</f>
        <v>0.631578947368421</v>
      </c>
    </row>
    <row r="50" spans="1:25" ht="15">
      <c r="A50" s="5" t="s">
        <v>56</v>
      </c>
      <c r="B50" s="20">
        <v>1</v>
      </c>
      <c r="C50" s="8">
        <v>1</v>
      </c>
      <c r="D50" s="8">
        <v>1</v>
      </c>
      <c r="E50" s="8">
        <v>1</v>
      </c>
      <c r="F50" s="8">
        <v>0.9</v>
      </c>
      <c r="G50" s="8">
        <v>0.6</v>
      </c>
      <c r="H50" s="8">
        <v>1</v>
      </c>
      <c r="I50" s="8">
        <v>1</v>
      </c>
      <c r="J50" s="30">
        <v>0.9</v>
      </c>
      <c r="K50" s="30">
        <v>1</v>
      </c>
      <c r="L50" s="30">
        <v>0.8</v>
      </c>
      <c r="M50" s="30">
        <v>1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 t="s">
        <v>6</v>
      </c>
      <c r="T50" s="8">
        <v>1</v>
      </c>
      <c r="U50" s="8">
        <f>SUM(B50:T50)</f>
        <v>17.200000000000003</v>
      </c>
      <c r="V50" s="9">
        <f>U50/19</f>
        <v>0.905263157894737</v>
      </c>
      <c r="W50" s="8">
        <f>V50*10</f>
        <v>9.05263157894737</v>
      </c>
      <c r="X50" s="31" t="s">
        <v>56</v>
      </c>
      <c r="Y50" s="11">
        <f>COUNT(B50:T50)/19</f>
        <v>0.9473684210526315</v>
      </c>
    </row>
    <row r="51" spans="1:25" ht="15">
      <c r="A51" s="5" t="s">
        <v>57</v>
      </c>
      <c r="B51" s="20">
        <v>1</v>
      </c>
      <c r="C51" s="8">
        <v>1</v>
      </c>
      <c r="D51" s="8">
        <v>0.3</v>
      </c>
      <c r="E51" s="8">
        <v>1</v>
      </c>
      <c r="F51" s="8">
        <v>0.7</v>
      </c>
      <c r="G51" s="8">
        <v>1</v>
      </c>
      <c r="H51" s="8" t="s">
        <v>6</v>
      </c>
      <c r="I51" s="8">
        <v>1</v>
      </c>
      <c r="J51" s="30">
        <v>0.5</v>
      </c>
      <c r="K51" s="30" t="s">
        <v>6</v>
      </c>
      <c r="L51" s="30">
        <v>0.2</v>
      </c>
      <c r="M51" s="30">
        <v>0.6</v>
      </c>
      <c r="N51" s="30" t="s">
        <v>10</v>
      </c>
      <c r="O51" s="8">
        <v>1</v>
      </c>
      <c r="P51" s="8">
        <v>1</v>
      </c>
      <c r="Q51" s="14">
        <v>0.8</v>
      </c>
      <c r="R51" s="8">
        <v>1</v>
      </c>
      <c r="S51" s="8">
        <v>0.8</v>
      </c>
      <c r="T51" s="8">
        <v>1</v>
      </c>
      <c r="U51" s="8">
        <f>SUM(B51:T51)</f>
        <v>12.900000000000002</v>
      </c>
      <c r="V51" s="9">
        <f>U51/19</f>
        <v>0.6789473684210527</v>
      </c>
      <c r="W51" s="8">
        <f>V51*10</f>
        <v>6.789473684210527</v>
      </c>
      <c r="X51" s="31" t="s">
        <v>57</v>
      </c>
      <c r="Y51" s="11">
        <f>COUNT(B51:T51)/19</f>
        <v>0.8421052631578947</v>
      </c>
    </row>
    <row r="52" spans="1:25" ht="15">
      <c r="A52" s="32" t="s">
        <v>58</v>
      </c>
      <c r="B52" s="20">
        <v>1</v>
      </c>
      <c r="C52" s="8">
        <v>1</v>
      </c>
      <c r="D52" s="8">
        <v>1</v>
      </c>
      <c r="E52" s="8" t="s">
        <v>6</v>
      </c>
      <c r="F52" s="8" t="s">
        <v>6</v>
      </c>
      <c r="G52" s="8">
        <v>0.6</v>
      </c>
      <c r="H52" s="8">
        <v>1</v>
      </c>
      <c r="I52" s="8" t="s">
        <v>6</v>
      </c>
      <c r="J52" s="8">
        <v>1</v>
      </c>
      <c r="K52" s="8" t="s">
        <v>6</v>
      </c>
      <c r="L52" s="8">
        <v>0.5</v>
      </c>
      <c r="M52" s="8">
        <v>0.6</v>
      </c>
      <c r="N52" s="30">
        <v>0.7</v>
      </c>
      <c r="O52" s="30">
        <v>1</v>
      </c>
      <c r="P52" s="30" t="s">
        <v>6</v>
      </c>
      <c r="Q52" s="30" t="s">
        <v>6</v>
      </c>
      <c r="R52" s="8" t="s">
        <v>6</v>
      </c>
      <c r="S52" s="8" t="s">
        <v>6</v>
      </c>
      <c r="T52" s="8">
        <v>1</v>
      </c>
      <c r="U52" s="8">
        <f>SUM(B52:T52)</f>
        <v>9.399999999999999</v>
      </c>
      <c r="V52" s="9">
        <f>U52/19</f>
        <v>0.4947368421052631</v>
      </c>
      <c r="W52" s="15">
        <f>V52*10</f>
        <v>4.947368421052631</v>
      </c>
      <c r="X52" s="31" t="s">
        <v>58</v>
      </c>
      <c r="Y52" s="11">
        <f>COUNT(B52:T52)/19</f>
        <v>0.5789473684210527</v>
      </c>
    </row>
    <row r="53" spans="1:25" ht="15">
      <c r="A53" s="32" t="s">
        <v>59</v>
      </c>
      <c r="B53" s="20">
        <v>1</v>
      </c>
      <c r="C53" s="8">
        <v>1</v>
      </c>
      <c r="D53" s="8">
        <v>1</v>
      </c>
      <c r="E53" s="7">
        <v>1</v>
      </c>
      <c r="F53" s="7">
        <v>1</v>
      </c>
      <c r="G53" s="7">
        <v>0.3</v>
      </c>
      <c r="H53" s="7">
        <v>0.3</v>
      </c>
      <c r="I53" s="7">
        <v>0.8</v>
      </c>
      <c r="J53" s="8">
        <v>1</v>
      </c>
      <c r="K53" s="8">
        <v>1</v>
      </c>
      <c r="L53" s="8" t="s">
        <v>6</v>
      </c>
      <c r="M53" s="8">
        <v>0.7</v>
      </c>
      <c r="N53" s="8">
        <v>1</v>
      </c>
      <c r="O53" s="8">
        <v>0.5</v>
      </c>
      <c r="P53" s="8">
        <v>0.8</v>
      </c>
      <c r="Q53" s="7">
        <v>1</v>
      </c>
      <c r="R53" s="7">
        <v>1</v>
      </c>
      <c r="S53" s="7">
        <v>1</v>
      </c>
      <c r="T53" s="7">
        <v>1</v>
      </c>
      <c r="U53" s="8">
        <f>SUM(B53:T53)</f>
        <v>15.4</v>
      </c>
      <c r="V53" s="9">
        <f>U53/19</f>
        <v>0.8105263157894737</v>
      </c>
      <c r="W53" s="8">
        <f>V53*10</f>
        <v>8.105263157894736</v>
      </c>
      <c r="X53" s="31" t="s">
        <v>59</v>
      </c>
      <c r="Y53" s="11">
        <f>COUNT(B53:T53)/19</f>
        <v>0.9473684210526315</v>
      </c>
    </row>
    <row r="54" spans="1:25" ht="15">
      <c r="A54" s="33" t="s">
        <v>60</v>
      </c>
      <c r="B54" s="7">
        <v>1</v>
      </c>
      <c r="C54" s="7">
        <v>1</v>
      </c>
      <c r="D54" s="7">
        <v>1</v>
      </c>
      <c r="E54" s="7">
        <v>1</v>
      </c>
      <c r="F54" s="7">
        <v>0.9</v>
      </c>
      <c r="G54" s="7" t="s">
        <v>6</v>
      </c>
      <c r="H54" s="7">
        <v>1</v>
      </c>
      <c r="I54" s="7" t="s">
        <v>6</v>
      </c>
      <c r="J54" s="9" t="s">
        <v>10</v>
      </c>
      <c r="K54" s="9">
        <v>0.3</v>
      </c>
      <c r="L54" s="9">
        <v>0.8</v>
      </c>
      <c r="M54" s="9" t="s">
        <v>6</v>
      </c>
      <c r="N54" s="6" t="s">
        <v>10</v>
      </c>
      <c r="O54" s="6" t="s">
        <v>6</v>
      </c>
      <c r="P54" s="6" t="s">
        <v>6</v>
      </c>
      <c r="Q54" s="6" t="s">
        <v>6</v>
      </c>
      <c r="R54" s="8" t="s">
        <v>6</v>
      </c>
      <c r="S54" s="8" t="s">
        <v>6</v>
      </c>
      <c r="T54" s="8" t="s">
        <v>15</v>
      </c>
      <c r="U54" s="8">
        <f>SUM(B54:T54)</f>
        <v>7</v>
      </c>
      <c r="V54" s="9">
        <f>U54/19</f>
        <v>0.3684210526315789</v>
      </c>
      <c r="W54" s="15">
        <f>V54*10</f>
        <v>3.6842105263157894</v>
      </c>
      <c r="X54" s="31" t="s">
        <v>60</v>
      </c>
      <c r="Y54" s="11">
        <f>COUNT(B54:T54)/19</f>
        <v>0.42105263157894735</v>
      </c>
    </row>
    <row r="55" spans="1:25" ht="15">
      <c r="A55" s="33" t="s">
        <v>61</v>
      </c>
      <c r="B55" s="7">
        <v>0.5</v>
      </c>
      <c r="C55" s="7">
        <v>1</v>
      </c>
      <c r="D55" s="7">
        <v>1</v>
      </c>
      <c r="E55" s="7">
        <v>1</v>
      </c>
      <c r="F55" s="7">
        <v>1</v>
      </c>
      <c r="G55" s="7" t="s">
        <v>6</v>
      </c>
      <c r="H55" s="7">
        <v>0.5</v>
      </c>
      <c r="I55" s="7">
        <v>1</v>
      </c>
      <c r="J55" s="9" t="s">
        <v>10</v>
      </c>
      <c r="K55" s="9">
        <v>1</v>
      </c>
      <c r="L55" s="9" t="s">
        <v>6</v>
      </c>
      <c r="M55" s="9" t="s">
        <v>6</v>
      </c>
      <c r="N55" s="6">
        <v>0.5</v>
      </c>
      <c r="O55" s="6" t="s">
        <v>6</v>
      </c>
      <c r="P55" s="6">
        <v>1</v>
      </c>
      <c r="Q55" s="6" t="s">
        <v>6</v>
      </c>
      <c r="R55" s="7">
        <v>0.5</v>
      </c>
      <c r="S55" s="7" t="s">
        <v>6</v>
      </c>
      <c r="T55" s="7" t="s">
        <v>15</v>
      </c>
      <c r="U55" s="8">
        <f>SUM(B55:T55)</f>
        <v>9</v>
      </c>
      <c r="V55" s="9">
        <f>U55/19</f>
        <v>0.47368421052631576</v>
      </c>
      <c r="W55" s="15">
        <f>V55*10</f>
        <v>4.7368421052631575</v>
      </c>
      <c r="X55" s="34" t="s">
        <v>61</v>
      </c>
      <c r="Y55" s="11">
        <f>COUNT(B55:T55)/19</f>
        <v>0.5789473684210527</v>
      </c>
    </row>
    <row r="56" spans="1:25" ht="15">
      <c r="A56" s="33" t="s">
        <v>62</v>
      </c>
      <c r="B56" s="7">
        <v>1</v>
      </c>
      <c r="C56" s="7" t="s">
        <v>6</v>
      </c>
      <c r="D56" s="7" t="s">
        <v>6</v>
      </c>
      <c r="E56" s="7" t="s">
        <v>6</v>
      </c>
      <c r="F56" s="7" t="s">
        <v>6</v>
      </c>
      <c r="G56" s="7" t="s">
        <v>6</v>
      </c>
      <c r="H56" s="7" t="s">
        <v>6</v>
      </c>
      <c r="I56" s="7" t="s">
        <v>6</v>
      </c>
      <c r="J56" s="9" t="s">
        <v>10</v>
      </c>
      <c r="K56" s="9" t="s">
        <v>6</v>
      </c>
      <c r="L56" s="9" t="s">
        <v>6</v>
      </c>
      <c r="M56" s="9" t="s">
        <v>6</v>
      </c>
      <c r="N56" s="6" t="s">
        <v>10</v>
      </c>
      <c r="O56" s="6" t="s">
        <v>6</v>
      </c>
      <c r="P56" s="6" t="s">
        <v>6</v>
      </c>
      <c r="Q56" s="6" t="s">
        <v>6</v>
      </c>
      <c r="R56" s="8" t="s">
        <v>6</v>
      </c>
      <c r="S56" s="8" t="s">
        <v>6</v>
      </c>
      <c r="T56" s="8" t="s">
        <v>15</v>
      </c>
      <c r="U56" s="8">
        <f>SUM(B56:T56)</f>
        <v>1</v>
      </c>
      <c r="V56" s="9">
        <f>U56/19</f>
        <v>0.05263157894736842</v>
      </c>
      <c r="W56" s="15">
        <f>V56*10</f>
        <v>0.5263157894736842</v>
      </c>
      <c r="X56" s="34" t="s">
        <v>62</v>
      </c>
      <c r="Y56" s="11">
        <f>COUNT(B56:T56)/19</f>
        <v>0.05263157894736842</v>
      </c>
    </row>
    <row r="57" spans="1:25" ht="15">
      <c r="A57" s="33" t="s">
        <v>63</v>
      </c>
      <c r="B57" s="7" t="s">
        <v>6</v>
      </c>
      <c r="C57" s="7">
        <v>1</v>
      </c>
      <c r="D57" s="7">
        <v>1</v>
      </c>
      <c r="E57" s="7">
        <v>1</v>
      </c>
      <c r="F57" s="7">
        <v>0.4</v>
      </c>
      <c r="G57" s="7">
        <v>1</v>
      </c>
      <c r="H57" s="7">
        <v>1</v>
      </c>
      <c r="I57" s="7">
        <v>0.8</v>
      </c>
      <c r="J57" s="9" t="s">
        <v>10</v>
      </c>
      <c r="K57" s="9">
        <v>1</v>
      </c>
      <c r="L57" s="9">
        <v>1</v>
      </c>
      <c r="M57" s="9">
        <v>1</v>
      </c>
      <c r="N57" s="6">
        <v>0.6</v>
      </c>
      <c r="O57" s="8">
        <v>1</v>
      </c>
      <c r="P57" s="8">
        <v>0.8</v>
      </c>
      <c r="Q57" s="8">
        <v>1</v>
      </c>
      <c r="R57" s="7">
        <v>0.7</v>
      </c>
      <c r="S57" s="7">
        <v>1</v>
      </c>
      <c r="T57" s="7">
        <v>1</v>
      </c>
      <c r="U57" s="8">
        <f>SUM(B57:T57)</f>
        <v>15.299999999999999</v>
      </c>
      <c r="V57" s="9">
        <f>U57/19</f>
        <v>0.8052631578947368</v>
      </c>
      <c r="W57" s="8">
        <f>V57*10</f>
        <v>8.052631578947368</v>
      </c>
      <c r="X57" s="34" t="s">
        <v>63</v>
      </c>
      <c r="Y57" s="11">
        <f>COUNT(B57:T57)/19</f>
        <v>0.8947368421052632</v>
      </c>
    </row>
    <row r="58" spans="1:25" ht="15">
      <c r="A58" s="33" t="s">
        <v>64</v>
      </c>
      <c r="B58" s="7">
        <v>1</v>
      </c>
      <c r="C58" s="7" t="s">
        <v>6</v>
      </c>
      <c r="D58" s="7" t="s">
        <v>6</v>
      </c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9" t="s">
        <v>10</v>
      </c>
      <c r="K58" s="9" t="s">
        <v>6</v>
      </c>
      <c r="L58" s="9" t="s">
        <v>6</v>
      </c>
      <c r="M58" s="9" t="s">
        <v>6</v>
      </c>
      <c r="N58" s="8">
        <v>1</v>
      </c>
      <c r="O58" s="8">
        <v>1</v>
      </c>
      <c r="P58" s="8">
        <v>1</v>
      </c>
      <c r="Q58" s="8">
        <v>1</v>
      </c>
      <c r="R58" s="8" t="s">
        <v>6</v>
      </c>
      <c r="S58" s="8" t="s">
        <v>6</v>
      </c>
      <c r="T58" s="8">
        <v>1</v>
      </c>
      <c r="U58" s="8">
        <f>SUM(B58:T58)</f>
        <v>11</v>
      </c>
      <c r="V58" s="9">
        <f>U58/19</f>
        <v>0.5789473684210527</v>
      </c>
      <c r="W58" s="8">
        <f>V58*10</f>
        <v>5.7894736842105265</v>
      </c>
      <c r="X58" s="34" t="s">
        <v>64</v>
      </c>
      <c r="Y58" s="11">
        <f>COUNT(B58:T58)/19</f>
        <v>0.5789473684210527</v>
      </c>
    </row>
    <row r="59" spans="1:25" ht="15">
      <c r="A59" s="33" t="s">
        <v>65</v>
      </c>
      <c r="B59" s="7">
        <v>1</v>
      </c>
      <c r="C59" s="7">
        <v>1</v>
      </c>
      <c r="D59" s="7" t="s">
        <v>6</v>
      </c>
      <c r="E59" s="7">
        <v>1</v>
      </c>
      <c r="F59" s="7">
        <v>1</v>
      </c>
      <c r="G59" s="7">
        <v>1</v>
      </c>
      <c r="H59" s="7" t="s">
        <v>6</v>
      </c>
      <c r="I59" s="7">
        <v>1</v>
      </c>
      <c r="J59" s="8">
        <v>1</v>
      </c>
      <c r="K59" s="8">
        <v>1</v>
      </c>
      <c r="L59" s="8">
        <v>0.2</v>
      </c>
      <c r="M59" s="8" t="s">
        <v>6</v>
      </c>
      <c r="N59" s="8">
        <v>1</v>
      </c>
      <c r="O59" s="8" t="s">
        <v>6</v>
      </c>
      <c r="P59" s="8">
        <v>1</v>
      </c>
      <c r="Q59" s="14">
        <v>0.8</v>
      </c>
      <c r="R59" s="7">
        <v>1</v>
      </c>
      <c r="S59" s="7">
        <v>0.3</v>
      </c>
      <c r="T59" s="7">
        <v>1</v>
      </c>
      <c r="U59" s="8">
        <f>SUM(B59:T59)</f>
        <v>13.3</v>
      </c>
      <c r="V59" s="9">
        <f>U59/19</f>
        <v>0.7000000000000001</v>
      </c>
      <c r="W59" s="8">
        <f>V59*10</f>
        <v>7.000000000000001</v>
      </c>
      <c r="X59" s="34" t="s">
        <v>65</v>
      </c>
      <c r="Y59" s="11">
        <f>COUNT(B59:T59)/19</f>
        <v>0.7894736842105263</v>
      </c>
    </row>
    <row r="60" spans="1:25" ht="15">
      <c r="A60" s="33" t="s">
        <v>66</v>
      </c>
      <c r="B60" s="7">
        <v>1</v>
      </c>
      <c r="C60" s="7">
        <v>1</v>
      </c>
      <c r="D60" s="7">
        <v>1</v>
      </c>
      <c r="E60" s="7" t="s">
        <v>6</v>
      </c>
      <c r="F60" s="7" t="s">
        <v>6</v>
      </c>
      <c r="G60" s="7">
        <v>1</v>
      </c>
      <c r="H60" s="7" t="s">
        <v>6</v>
      </c>
      <c r="I60" s="7" t="s">
        <v>6</v>
      </c>
      <c r="J60" s="9" t="s">
        <v>10</v>
      </c>
      <c r="K60" s="9" t="s">
        <v>6</v>
      </c>
      <c r="L60" s="9" t="s">
        <v>6</v>
      </c>
      <c r="M60" s="9" t="s">
        <v>6</v>
      </c>
      <c r="N60" s="6" t="s">
        <v>10</v>
      </c>
      <c r="O60" s="6" t="s">
        <v>6</v>
      </c>
      <c r="P60" s="6" t="s">
        <v>6</v>
      </c>
      <c r="Q60" s="6" t="s">
        <v>6</v>
      </c>
      <c r="R60" s="8" t="s">
        <v>6</v>
      </c>
      <c r="S60" s="8" t="s">
        <v>6</v>
      </c>
      <c r="T60" s="8" t="s">
        <v>15</v>
      </c>
      <c r="U60" s="8">
        <f>SUM(B60:T60)</f>
        <v>4</v>
      </c>
      <c r="V60" s="9">
        <f>U60/19</f>
        <v>0.21052631578947367</v>
      </c>
      <c r="W60" s="15">
        <f>V60*10</f>
        <v>2.1052631578947367</v>
      </c>
      <c r="X60" s="34" t="s">
        <v>66</v>
      </c>
      <c r="Y60" s="11">
        <f>COUNT(B60:T60)/19</f>
        <v>0.21052631578947367</v>
      </c>
    </row>
    <row r="61" spans="1:25" ht="15">
      <c r="A61" s="33" t="s">
        <v>67</v>
      </c>
      <c r="B61" s="7" t="s">
        <v>6</v>
      </c>
      <c r="C61" s="7" t="s">
        <v>6</v>
      </c>
      <c r="D61" s="7" t="s">
        <v>6</v>
      </c>
      <c r="E61" s="7">
        <v>0.5</v>
      </c>
      <c r="F61" s="7" t="s">
        <v>6</v>
      </c>
      <c r="G61" s="7">
        <v>0.5</v>
      </c>
      <c r="H61" s="7" t="s">
        <v>6</v>
      </c>
      <c r="I61" s="7">
        <v>1</v>
      </c>
      <c r="J61" s="9" t="s">
        <v>10</v>
      </c>
      <c r="K61" s="9" t="s">
        <v>6</v>
      </c>
      <c r="L61" s="9" t="s">
        <v>6</v>
      </c>
      <c r="M61" s="9" t="s">
        <v>6</v>
      </c>
      <c r="N61" s="6" t="s">
        <v>10</v>
      </c>
      <c r="O61" s="6" t="s">
        <v>6</v>
      </c>
      <c r="P61" s="6" t="s">
        <v>6</v>
      </c>
      <c r="Q61" s="6" t="s">
        <v>6</v>
      </c>
      <c r="R61" s="8" t="s">
        <v>6</v>
      </c>
      <c r="S61" s="8" t="s">
        <v>6</v>
      </c>
      <c r="T61" s="8" t="s">
        <v>15</v>
      </c>
      <c r="U61" s="8">
        <f>SUM(B61:T61)</f>
        <v>2</v>
      </c>
      <c r="V61" s="9">
        <f>U61/19</f>
        <v>0.10526315789473684</v>
      </c>
      <c r="W61" s="15">
        <f>V61*10</f>
        <v>1.0526315789473684</v>
      </c>
      <c r="X61" s="34" t="s">
        <v>67</v>
      </c>
      <c r="Y61" s="11">
        <f>COUNT(B61:T61)/19</f>
        <v>0.15789473684210525</v>
      </c>
    </row>
    <row r="62" spans="1:25" ht="15">
      <c r="A62" s="35" t="s">
        <v>68</v>
      </c>
      <c r="B62" s="24" t="s">
        <v>6</v>
      </c>
      <c r="C62" s="24" t="s">
        <v>6</v>
      </c>
      <c r="D62" s="24" t="s">
        <v>6</v>
      </c>
      <c r="E62" s="24" t="s">
        <v>6</v>
      </c>
      <c r="F62" s="24" t="s">
        <v>6</v>
      </c>
      <c r="G62" s="24" t="s">
        <v>6</v>
      </c>
      <c r="H62" s="24" t="s">
        <v>6</v>
      </c>
      <c r="I62" s="24" t="s">
        <v>6</v>
      </c>
      <c r="J62" s="26" t="s">
        <v>10</v>
      </c>
      <c r="K62" s="26" t="s">
        <v>6</v>
      </c>
      <c r="L62" s="26" t="s">
        <v>6</v>
      </c>
      <c r="M62" s="26" t="s">
        <v>6</v>
      </c>
      <c r="N62" s="36" t="s">
        <v>10</v>
      </c>
      <c r="O62" s="36" t="s">
        <v>6</v>
      </c>
      <c r="P62" s="36" t="s">
        <v>6</v>
      </c>
      <c r="Q62" s="36" t="s">
        <v>6</v>
      </c>
      <c r="R62" s="25" t="s">
        <v>6</v>
      </c>
      <c r="S62" s="25" t="s">
        <v>6</v>
      </c>
      <c r="T62" s="25" t="s">
        <v>15</v>
      </c>
      <c r="U62" s="25">
        <f>SUM(B62:T62)</f>
        <v>0</v>
      </c>
      <c r="V62" s="26">
        <f>U62/19</f>
        <v>0</v>
      </c>
      <c r="W62" s="27">
        <f>V62*10</f>
        <v>0</v>
      </c>
      <c r="X62" s="37" t="s">
        <v>68</v>
      </c>
      <c r="Y62" s="11">
        <f>COUNT(B62:T62)/19</f>
        <v>0</v>
      </c>
    </row>
    <row r="63" spans="1:25" ht="15">
      <c r="A63" s="33" t="s">
        <v>69</v>
      </c>
      <c r="B63" s="7">
        <v>1</v>
      </c>
      <c r="C63" s="7">
        <v>1</v>
      </c>
      <c r="D63" s="7">
        <v>1</v>
      </c>
      <c r="E63" s="7" t="s">
        <v>6</v>
      </c>
      <c r="F63" s="7">
        <v>1</v>
      </c>
      <c r="G63" s="7">
        <v>1</v>
      </c>
      <c r="H63" s="7">
        <v>0.8</v>
      </c>
      <c r="I63" s="7">
        <v>1</v>
      </c>
      <c r="J63" s="6">
        <v>0.3</v>
      </c>
      <c r="K63" s="6" t="s">
        <v>6</v>
      </c>
      <c r="L63" s="6">
        <v>0.8</v>
      </c>
      <c r="M63" s="6" t="s">
        <v>6</v>
      </c>
      <c r="N63" s="6" t="s">
        <v>10</v>
      </c>
      <c r="O63" s="6" t="s">
        <v>6</v>
      </c>
      <c r="P63" s="6" t="s">
        <v>6</v>
      </c>
      <c r="Q63" s="6" t="s">
        <v>6</v>
      </c>
      <c r="R63" s="8" t="s">
        <v>6</v>
      </c>
      <c r="S63" s="8" t="s">
        <v>6</v>
      </c>
      <c r="T63" s="8" t="s">
        <v>15</v>
      </c>
      <c r="U63" s="8">
        <f>SUM(B63:T63)</f>
        <v>7.8999999999999995</v>
      </c>
      <c r="V63" s="9">
        <f>U63/19</f>
        <v>0.4157894736842105</v>
      </c>
      <c r="W63" s="15">
        <f>V63*10</f>
        <v>4.157894736842104</v>
      </c>
      <c r="X63" s="34" t="s">
        <v>69</v>
      </c>
      <c r="Y63" s="11">
        <f>COUNT(B63:T63)/19</f>
        <v>0.47368421052631576</v>
      </c>
    </row>
    <row r="64" spans="1:25" ht="15">
      <c r="A64" s="33" t="s">
        <v>70</v>
      </c>
      <c r="B64" s="7">
        <v>1</v>
      </c>
      <c r="C64" s="7" t="s">
        <v>6</v>
      </c>
      <c r="D64" s="7" t="s">
        <v>6</v>
      </c>
      <c r="E64" s="7">
        <v>1</v>
      </c>
      <c r="F64" s="7">
        <v>1</v>
      </c>
      <c r="G64" s="7">
        <v>1</v>
      </c>
      <c r="H64" s="7" t="s">
        <v>6</v>
      </c>
      <c r="I64" s="7" t="s">
        <v>6</v>
      </c>
      <c r="J64" s="9" t="s">
        <v>10</v>
      </c>
      <c r="K64" s="9" t="s">
        <v>6</v>
      </c>
      <c r="L64" s="9" t="s">
        <v>6</v>
      </c>
      <c r="M64" s="9" t="s">
        <v>6</v>
      </c>
      <c r="N64" s="6" t="s">
        <v>10</v>
      </c>
      <c r="O64" s="6" t="s">
        <v>6</v>
      </c>
      <c r="P64" s="6" t="s">
        <v>6</v>
      </c>
      <c r="Q64" s="6" t="s">
        <v>6</v>
      </c>
      <c r="R64" s="8" t="s">
        <v>6</v>
      </c>
      <c r="S64" s="8" t="s">
        <v>6</v>
      </c>
      <c r="T64" s="8" t="s">
        <v>15</v>
      </c>
      <c r="U64" s="8">
        <f>SUM(B64:T64)</f>
        <v>4</v>
      </c>
      <c r="V64" s="9">
        <f>U64/19</f>
        <v>0.21052631578947367</v>
      </c>
      <c r="W64" s="15">
        <f>V64*10</f>
        <v>2.1052631578947367</v>
      </c>
      <c r="X64" s="34" t="s">
        <v>70</v>
      </c>
      <c r="Y64" s="11">
        <f>COUNT(B64:T64)/19</f>
        <v>0.21052631578947367</v>
      </c>
    </row>
    <row r="65" spans="1:25" ht="15">
      <c r="A65" s="33" t="s">
        <v>71</v>
      </c>
      <c r="B65" s="7" t="s">
        <v>6</v>
      </c>
      <c r="C65" s="7">
        <v>1</v>
      </c>
      <c r="D65" s="7">
        <v>1</v>
      </c>
      <c r="E65" s="7" t="s">
        <v>6</v>
      </c>
      <c r="F65" s="7" t="s">
        <v>6</v>
      </c>
      <c r="G65" s="7" t="s">
        <v>6</v>
      </c>
      <c r="H65" s="6" t="s">
        <v>6</v>
      </c>
      <c r="I65" s="7" t="s">
        <v>6</v>
      </c>
      <c r="J65" s="9" t="s">
        <v>10</v>
      </c>
      <c r="K65" s="9" t="s">
        <v>6</v>
      </c>
      <c r="L65" s="9" t="s">
        <v>6</v>
      </c>
      <c r="M65" s="9" t="s">
        <v>6</v>
      </c>
      <c r="N65" s="6" t="s">
        <v>10</v>
      </c>
      <c r="O65" s="6" t="s">
        <v>6</v>
      </c>
      <c r="P65" s="6" t="s">
        <v>6</v>
      </c>
      <c r="Q65" s="6" t="s">
        <v>6</v>
      </c>
      <c r="R65" s="8" t="s">
        <v>6</v>
      </c>
      <c r="S65" s="8" t="s">
        <v>6</v>
      </c>
      <c r="T65" s="8" t="s">
        <v>15</v>
      </c>
      <c r="U65" s="8">
        <f>SUM(B65:T65)</f>
        <v>2</v>
      </c>
      <c r="V65" s="9">
        <f>U65/19</f>
        <v>0.10526315789473684</v>
      </c>
      <c r="W65" s="15">
        <f>V65*10</f>
        <v>1.0526315789473684</v>
      </c>
      <c r="X65" s="34" t="s">
        <v>71</v>
      </c>
      <c r="Y65" s="11">
        <f>COUNT(B65:T65)/19</f>
        <v>0.10526315789473684</v>
      </c>
    </row>
    <row r="66" spans="1:22" ht="15">
      <c r="A66" s="33" t="s">
        <v>72</v>
      </c>
      <c r="B66" s="7">
        <f>SUM(B3:B65)</f>
        <v>42.8</v>
      </c>
      <c r="C66" s="7">
        <f>SUM(C2:C65)</f>
        <v>51.7</v>
      </c>
      <c r="D66" s="7">
        <f>SUM(D2:D65)</f>
        <v>44.199999999999996</v>
      </c>
      <c r="E66" s="7">
        <f>SUM(E2:E65)</f>
        <v>28.5</v>
      </c>
      <c r="F66" s="7">
        <f>SUM(F2:F65)</f>
        <v>43.099999999999994</v>
      </c>
      <c r="G66" s="7">
        <f>SUM(G2:G65)</f>
        <v>34.2</v>
      </c>
      <c r="H66" s="6">
        <f>SUM(H3:H65)</f>
        <v>35.5</v>
      </c>
      <c r="I66" s="7">
        <f>SUM(I2:I65)</f>
        <v>27.200000000000003</v>
      </c>
      <c r="J66" s="7">
        <f>SUM(J2:J65)</f>
        <v>33</v>
      </c>
      <c r="K66" s="7">
        <f>SUM(K2:K65)</f>
        <v>25.599999999999998</v>
      </c>
      <c r="L66" s="7">
        <f>SUM(L2:L65)</f>
        <v>23.299999999999997</v>
      </c>
      <c r="M66" s="7">
        <f>SUM(M3:M65)</f>
        <v>21.700000000000003</v>
      </c>
      <c r="N66" s="7">
        <f>SUM(N2:N65)</f>
        <v>35.599999999999994</v>
      </c>
      <c r="O66" s="7">
        <f>SUM(O2:O65)</f>
        <v>32.5</v>
      </c>
      <c r="P66" s="7">
        <f>SUM(P2:P65)</f>
        <v>32.60000000000001</v>
      </c>
      <c r="Q66" s="6">
        <f>SUM(Q2:Q65)</f>
        <v>24.500000000000007</v>
      </c>
      <c r="R66" s="7">
        <f>SUM(R3:R65)</f>
        <v>27.599999999999998</v>
      </c>
      <c r="S66" s="7">
        <f>SUM(S4:S65)</f>
        <v>21.200000000000006</v>
      </c>
      <c r="T66" s="7">
        <f>SUM(T2:T65)</f>
        <v>38.7</v>
      </c>
      <c r="U66" s="38"/>
      <c r="V66" s="39">
        <f>SUM(V2:V65)</f>
        <v>32.815789473684205</v>
      </c>
    </row>
    <row r="67" spans="1:23" ht="15">
      <c r="A67" s="33" t="s">
        <v>73</v>
      </c>
      <c r="B67" s="6">
        <v>44</v>
      </c>
      <c r="C67" s="6">
        <v>53</v>
      </c>
      <c r="D67" s="6">
        <v>47</v>
      </c>
      <c r="E67" s="6">
        <v>31</v>
      </c>
      <c r="F67" s="6">
        <v>49</v>
      </c>
      <c r="G67" s="6">
        <v>39</v>
      </c>
      <c r="H67" s="6">
        <v>41</v>
      </c>
      <c r="I67" s="6">
        <v>30</v>
      </c>
      <c r="J67" s="6">
        <v>37</v>
      </c>
      <c r="K67" s="6">
        <v>31</v>
      </c>
      <c r="L67" s="6">
        <v>36</v>
      </c>
      <c r="M67" s="6">
        <v>28</v>
      </c>
      <c r="N67" s="6">
        <v>40</v>
      </c>
      <c r="O67" s="6">
        <v>36</v>
      </c>
      <c r="P67" s="6">
        <v>34</v>
      </c>
      <c r="Q67" s="6">
        <v>28</v>
      </c>
      <c r="R67" s="6">
        <v>29</v>
      </c>
      <c r="S67" s="6">
        <v>24</v>
      </c>
      <c r="T67" s="6">
        <v>39</v>
      </c>
      <c r="U67" s="38"/>
      <c r="V67" s="39">
        <f>V66/61</f>
        <v>0.5379637618636754</v>
      </c>
      <c r="W67" s="40">
        <f>V67*10</f>
        <v>5.379637618636755</v>
      </c>
    </row>
    <row r="68" spans="1:22" ht="15">
      <c r="A68" s="33" t="s">
        <v>74</v>
      </c>
      <c r="B68" s="38">
        <f>B66/B67</f>
        <v>0.9727272727272727</v>
      </c>
      <c r="C68" s="38">
        <f>C66/C67</f>
        <v>0.9754716981132076</v>
      </c>
      <c r="D68" s="38">
        <f>D66/D67</f>
        <v>0.9404255319148935</v>
      </c>
      <c r="E68" s="38">
        <f>E66/E67</f>
        <v>0.9193548387096774</v>
      </c>
      <c r="F68" s="38">
        <f>F66/F67</f>
        <v>0.8795918367346938</v>
      </c>
      <c r="G68" s="38">
        <f>G66/G67</f>
        <v>0.876923076923077</v>
      </c>
      <c r="H68" s="6">
        <f>H66/41</f>
        <v>0.8658536585365854</v>
      </c>
      <c r="I68" s="38">
        <f>I66/30</f>
        <v>0.9066666666666667</v>
      </c>
      <c r="J68" s="38">
        <f>J66/37</f>
        <v>0.8918918918918919</v>
      </c>
      <c r="K68" s="38">
        <f>K66/31</f>
        <v>0.8258064516129031</v>
      </c>
      <c r="L68" s="38">
        <f>L66/36</f>
        <v>0.6472222222222221</v>
      </c>
      <c r="M68" s="38">
        <f>M66/28</f>
        <v>0.7750000000000001</v>
      </c>
      <c r="N68" s="6">
        <f>N66/40</f>
        <v>0.8899999999999999</v>
      </c>
      <c r="O68" s="6">
        <f>O66/36</f>
        <v>0.9027777777777778</v>
      </c>
      <c r="P68" s="6">
        <f>P66/34</f>
        <v>0.958823529411765</v>
      </c>
      <c r="Q68" s="38">
        <f>Q66/28</f>
        <v>0.8750000000000002</v>
      </c>
      <c r="R68" s="38">
        <f>R66/29</f>
        <v>0.9517241379310344</v>
      </c>
      <c r="S68" s="38">
        <f>S66/24</f>
        <v>0.8833333333333336</v>
      </c>
      <c r="T68" s="38">
        <f>T66/39</f>
        <v>0.9923076923076923</v>
      </c>
      <c r="U68" s="38"/>
      <c r="V68" s="38"/>
    </row>
    <row r="69" spans="2:20" ht="15">
      <c r="B69" s="38"/>
      <c r="C69" s="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70"/>
  <sheetViews>
    <sheetView zoomScale="110" zoomScaleNormal="110" workbookViewId="0" topLeftCell="A1">
      <selection activeCell="AF63" sqref="AF63"/>
    </sheetView>
  </sheetViews>
  <sheetFormatPr defaultColWidth="11.421875" defaultRowHeight="12.75"/>
  <cols>
    <col min="1" max="1" width="9.421875" style="0" customWidth="1"/>
    <col min="2" max="2" width="41.140625" style="0" customWidth="1"/>
    <col min="3" max="3" width="1.28515625" style="0" customWidth="1"/>
    <col min="4" max="4" width="1.28515625" style="41" customWidth="1"/>
    <col min="5" max="24" width="1.28515625" style="0" customWidth="1"/>
    <col min="25" max="25" width="6.421875" style="0" customWidth="1"/>
    <col min="26" max="26" width="6.8515625" style="0" customWidth="1"/>
    <col min="27" max="27" width="6.57421875" style="0" customWidth="1"/>
    <col min="28" max="28" width="1.421875" style="0" customWidth="1"/>
    <col min="29" max="29" width="1.28515625" style="0" customWidth="1"/>
    <col min="30" max="30" width="7.421875" style="0" customWidth="1"/>
    <col min="31" max="31" width="8.57421875" style="0" customWidth="1"/>
    <col min="32" max="34" width="11.421875" style="0" customWidth="1"/>
    <col min="35" max="35" width="38.57421875" style="0" customWidth="1"/>
  </cols>
  <sheetData>
    <row r="1" spans="2:38" ht="13.5">
      <c r="B1" s="42" t="s">
        <v>75</v>
      </c>
      <c r="D1" s="42"/>
      <c r="E1" s="43"/>
      <c r="F1" s="4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4"/>
      <c r="T1" s="4"/>
      <c r="U1" s="4"/>
      <c r="V1" s="4"/>
      <c r="W1" s="44"/>
      <c r="X1" s="44"/>
      <c r="Y1" s="44" t="s">
        <v>76</v>
      </c>
      <c r="Z1" s="44" t="s">
        <v>77</v>
      </c>
      <c r="AA1" s="45" t="s">
        <v>78</v>
      </c>
      <c r="AB1" s="45"/>
      <c r="AC1" s="42"/>
      <c r="AD1" s="44" t="s">
        <v>79</v>
      </c>
      <c r="AE1" s="44" t="s">
        <v>80</v>
      </c>
      <c r="AF1" s="46" t="s">
        <v>81</v>
      </c>
      <c r="AG1" s="47" t="s">
        <v>82</v>
      </c>
      <c r="AH1" s="45"/>
      <c r="AI1" s="44"/>
      <c r="AJ1" s="47"/>
      <c r="AK1" s="46"/>
      <c r="AL1" s="44"/>
    </row>
    <row r="2" spans="1:38" ht="15">
      <c r="A2" s="48"/>
      <c r="B2" s="5" t="s">
        <v>5</v>
      </c>
      <c r="D2"/>
      <c r="F2" s="49"/>
      <c r="G2" s="49"/>
      <c r="H2" s="50"/>
      <c r="I2" s="49"/>
      <c r="J2" s="50"/>
      <c r="K2" s="49"/>
      <c r="L2" s="50"/>
      <c r="M2" s="49"/>
      <c r="N2" s="49"/>
      <c r="O2" s="49"/>
      <c r="P2" s="49"/>
      <c r="Q2" s="49"/>
      <c r="R2" s="49"/>
      <c r="S2" s="49"/>
      <c r="U2" s="49"/>
      <c r="V2" s="49"/>
      <c r="W2" s="49"/>
      <c r="X2" s="49"/>
      <c r="Y2">
        <v>8.8</v>
      </c>
      <c r="Z2" s="41">
        <v>4.1</v>
      </c>
      <c r="AC2" s="42"/>
      <c r="AD2" s="51"/>
      <c r="AE2" s="44">
        <f>MAX(0.5*Y2+0.5*Z2,0.5*AD2+0.5*Z2,0.5*Y2+0.5*AD2)+'exercicios aula'!V2+AA2</f>
        <v>7.128947368421053</v>
      </c>
      <c r="AF2" s="52">
        <v>7.1</v>
      </c>
      <c r="AG2" s="53">
        <v>75</v>
      </c>
      <c r="AH2" s="44"/>
      <c r="AI2" s="5"/>
      <c r="AJ2" s="53"/>
      <c r="AK2" s="52"/>
      <c r="AL2" s="44"/>
    </row>
    <row r="3" spans="1:38" ht="15">
      <c r="A3" s="48"/>
      <c r="B3" s="5" t="s">
        <v>7</v>
      </c>
      <c r="D3"/>
      <c r="F3" s="49"/>
      <c r="G3" s="50"/>
      <c r="H3" s="50"/>
      <c r="I3" s="50"/>
      <c r="J3" s="50"/>
      <c r="K3" s="50"/>
      <c r="L3" s="50"/>
      <c r="M3" s="49"/>
      <c r="N3" s="50"/>
      <c r="O3" s="49"/>
      <c r="P3" s="49"/>
      <c r="Q3" s="49"/>
      <c r="R3" s="49"/>
      <c r="S3" s="49"/>
      <c r="U3" s="50"/>
      <c r="V3" s="50"/>
      <c r="W3" s="49"/>
      <c r="X3" s="49"/>
      <c r="Y3">
        <v>9</v>
      </c>
      <c r="Z3" s="41">
        <v>3.6</v>
      </c>
      <c r="AA3">
        <v>0.25</v>
      </c>
      <c r="AC3" s="42"/>
      <c r="AD3" s="51"/>
      <c r="AE3" s="44">
        <f>MAX(0.5*Y3+0.5*Z3,0.5*AD3+0.5*Z3,0.5*Y3+0.5*AD3)+'exercicios aula'!V3+AA3</f>
        <v>7.265789473684211</v>
      </c>
      <c r="AF3" s="52">
        <v>7.3</v>
      </c>
      <c r="AG3" s="53">
        <v>80</v>
      </c>
      <c r="AH3" s="44"/>
      <c r="AI3" s="5"/>
      <c r="AJ3" s="53"/>
      <c r="AK3" s="52"/>
      <c r="AL3" s="44"/>
    </row>
    <row r="4" spans="1:38" ht="15">
      <c r="A4" s="48"/>
      <c r="B4" s="13" t="s">
        <v>8</v>
      </c>
      <c r="D4"/>
      <c r="F4" s="49"/>
      <c r="G4" s="50"/>
      <c r="H4" s="50"/>
      <c r="I4" s="50"/>
      <c r="J4" s="50"/>
      <c r="K4" s="50"/>
      <c r="L4" s="50"/>
      <c r="M4" s="49"/>
      <c r="N4" s="49"/>
      <c r="O4" s="49"/>
      <c r="P4" s="49"/>
      <c r="Q4" s="49"/>
      <c r="R4" s="49"/>
      <c r="S4" s="49"/>
      <c r="U4" s="50"/>
      <c r="V4" s="50"/>
      <c r="W4" s="49"/>
      <c r="X4" s="49"/>
      <c r="Y4">
        <v>6.2</v>
      </c>
      <c r="Z4" s="41">
        <v>4.1</v>
      </c>
      <c r="AA4">
        <v>0.25</v>
      </c>
      <c r="AC4" s="42"/>
      <c r="AD4" s="51"/>
      <c r="AE4" s="44">
        <f>MAX(0.5*Y4+0.5*Z4,0.5*AD4+0.5*Z4,0.5*Y4+0.5*AD4)+'exercicios aula'!V4+AA4</f>
        <v>6.105263157894737</v>
      </c>
      <c r="AF4" s="52">
        <v>6.1</v>
      </c>
      <c r="AG4" s="53">
        <v>85</v>
      </c>
      <c r="AH4" s="44"/>
      <c r="AI4" s="13"/>
      <c r="AJ4" s="53"/>
      <c r="AK4" s="52"/>
      <c r="AL4" s="44"/>
    </row>
    <row r="5" spans="1:38" ht="15">
      <c r="A5" s="48"/>
      <c r="B5" s="5" t="s">
        <v>9</v>
      </c>
      <c r="D5"/>
      <c r="F5" s="49"/>
      <c r="G5" s="50"/>
      <c r="H5" s="50"/>
      <c r="I5" s="50"/>
      <c r="J5" s="50"/>
      <c r="K5" s="50"/>
      <c r="L5" s="50"/>
      <c r="M5" s="49"/>
      <c r="N5" s="49"/>
      <c r="O5" s="49"/>
      <c r="P5" s="49"/>
      <c r="Q5" s="49"/>
      <c r="R5" s="49"/>
      <c r="S5" s="49"/>
      <c r="U5" s="50"/>
      <c r="V5" s="50"/>
      <c r="W5" s="49"/>
      <c r="X5" s="49"/>
      <c r="Y5">
        <v>3</v>
      </c>
      <c r="Z5" s="41">
        <v>3.6</v>
      </c>
      <c r="AC5" s="42"/>
      <c r="AD5" s="51">
        <v>0</v>
      </c>
      <c r="AE5" s="44">
        <f>MAX(0.5*Y5+0.5*Z5,0.5*AD5+0.5*Z5,0.5*Y5+0.5*AD5)+'exercicios aula'!V5+AA5</f>
        <v>3.9473684210526314</v>
      </c>
      <c r="AF5" s="52">
        <v>4</v>
      </c>
      <c r="AG5" s="53">
        <v>75</v>
      </c>
      <c r="AH5" s="44"/>
      <c r="AI5" s="5"/>
      <c r="AJ5" s="53"/>
      <c r="AK5" s="52"/>
      <c r="AL5" s="44"/>
    </row>
    <row r="6" spans="1:38" ht="15">
      <c r="A6" s="48"/>
      <c r="B6" s="5" t="s">
        <v>11</v>
      </c>
      <c r="D6"/>
      <c r="F6" s="49"/>
      <c r="G6" s="50"/>
      <c r="H6" s="50"/>
      <c r="I6" s="50"/>
      <c r="J6" s="50"/>
      <c r="K6" s="50"/>
      <c r="L6" s="50"/>
      <c r="M6" s="49"/>
      <c r="N6" s="49"/>
      <c r="O6" s="49"/>
      <c r="P6" s="49"/>
      <c r="Q6" s="49"/>
      <c r="R6" s="49"/>
      <c r="S6" s="49"/>
      <c r="U6" s="50"/>
      <c r="V6" s="50"/>
      <c r="W6" s="49"/>
      <c r="X6" s="49"/>
      <c r="Y6">
        <v>2</v>
      </c>
      <c r="Z6" s="41">
        <v>3.6</v>
      </c>
      <c r="AC6" s="42"/>
      <c r="AD6" s="51">
        <v>1.5</v>
      </c>
      <c r="AE6" s="44">
        <f>MAX(0.5*Y6+0.5*Z6,0.5*AD6+0.5*Z6,0.5*Y6+0.5*AD6)+'exercicios aula'!V6+AA6</f>
        <v>3.289473684210526</v>
      </c>
      <c r="AF6" s="52">
        <v>3.3</v>
      </c>
      <c r="AG6" s="53">
        <v>70</v>
      </c>
      <c r="AH6" s="44"/>
      <c r="AI6" s="5"/>
      <c r="AJ6" s="53"/>
      <c r="AK6" s="52"/>
      <c r="AL6" s="44"/>
    </row>
    <row r="7" spans="1:38" ht="15">
      <c r="A7" s="48"/>
      <c r="B7" s="5" t="s">
        <v>12</v>
      </c>
      <c r="D7"/>
      <c r="F7" s="49"/>
      <c r="G7" s="50"/>
      <c r="H7" s="50"/>
      <c r="I7" s="50"/>
      <c r="J7" s="50"/>
      <c r="K7" s="50"/>
      <c r="L7" s="50"/>
      <c r="M7" s="49"/>
      <c r="N7" s="49"/>
      <c r="O7" s="49"/>
      <c r="P7" s="49"/>
      <c r="Q7" s="49"/>
      <c r="R7" s="49"/>
      <c r="S7" s="49"/>
      <c r="U7" s="50"/>
      <c r="V7" s="50"/>
      <c r="W7" s="49"/>
      <c r="X7" s="49"/>
      <c r="Y7">
        <v>7.5</v>
      </c>
      <c r="Z7" s="41">
        <v>2.3</v>
      </c>
      <c r="AC7" s="42"/>
      <c r="AD7" s="51"/>
      <c r="AE7" s="44">
        <f>MAX(0.5*Y7+0.5*Z7,0.5*AD7+0.5*Z7,0.5*Y7+0.5*AD7)+'exercicios aula'!V7+AA7</f>
        <v>5.363157894736842</v>
      </c>
      <c r="AF7" s="52">
        <v>5.4</v>
      </c>
      <c r="AG7" s="53">
        <v>75</v>
      </c>
      <c r="AH7" s="44"/>
      <c r="AI7" s="5"/>
      <c r="AJ7" s="53"/>
      <c r="AK7" s="52"/>
      <c r="AL7" s="44"/>
    </row>
    <row r="8" spans="1:38" ht="15">
      <c r="A8" s="48"/>
      <c r="B8" s="16" t="s">
        <v>13</v>
      </c>
      <c r="D8"/>
      <c r="F8" s="49"/>
      <c r="G8" s="50"/>
      <c r="H8" s="50"/>
      <c r="I8" s="50"/>
      <c r="J8" s="50"/>
      <c r="K8" s="50"/>
      <c r="L8" s="50"/>
      <c r="M8" s="49"/>
      <c r="N8" s="49"/>
      <c r="O8" s="49"/>
      <c r="P8" s="49"/>
      <c r="Q8" s="49"/>
      <c r="R8" s="49"/>
      <c r="S8" s="49"/>
      <c r="U8" s="50"/>
      <c r="V8" s="50"/>
      <c r="W8" s="49"/>
      <c r="X8" s="49"/>
      <c r="Y8">
        <v>9.6</v>
      </c>
      <c r="Z8" s="41">
        <v>0.5</v>
      </c>
      <c r="AC8" s="42"/>
      <c r="AD8" s="51"/>
      <c r="AE8" s="44">
        <f>MAX(0.5*Y8+0.5*Z8,0.5*AD8+0.5*Z8,0.5*Y8+0.5*AD8)+'exercicios aula'!V8+AA8</f>
        <v>5.734210526315789</v>
      </c>
      <c r="AF8" s="52">
        <v>5.7</v>
      </c>
      <c r="AG8" s="53">
        <v>75</v>
      </c>
      <c r="AH8" s="44"/>
      <c r="AI8" s="16"/>
      <c r="AJ8" s="53"/>
      <c r="AK8" s="52"/>
      <c r="AL8" s="44"/>
    </row>
    <row r="9" spans="1:38" ht="15">
      <c r="A9" s="48"/>
      <c r="B9" s="5" t="s">
        <v>14</v>
      </c>
      <c r="D9"/>
      <c r="F9" s="49"/>
      <c r="G9" s="50"/>
      <c r="H9" s="50"/>
      <c r="I9" s="50"/>
      <c r="J9" s="50"/>
      <c r="K9" s="50"/>
      <c r="L9" s="50"/>
      <c r="M9" s="49"/>
      <c r="N9" s="49"/>
      <c r="O9" s="49"/>
      <c r="P9" s="49"/>
      <c r="Q9" s="49"/>
      <c r="R9" s="49"/>
      <c r="S9" s="49"/>
      <c r="U9" s="50"/>
      <c r="V9" s="50"/>
      <c r="W9" s="49"/>
      <c r="X9" s="49"/>
      <c r="Y9">
        <v>1.5</v>
      </c>
      <c r="Z9" s="41">
        <v>3.3</v>
      </c>
      <c r="AC9" s="42"/>
      <c r="AD9" s="51">
        <v>0</v>
      </c>
      <c r="AE9" s="44">
        <f>MAX(0.5*Y9+0.5*Z9,0.5*AD9+0.5*Z9,0.5*Y9+0.5*AD9)+'exercicios aula'!V9+AA9</f>
        <v>2.4526315789473685</v>
      </c>
      <c r="AF9" s="52">
        <v>2.5</v>
      </c>
      <c r="AG9" s="53">
        <v>20</v>
      </c>
      <c r="AH9" s="44"/>
      <c r="AI9" s="5"/>
      <c r="AJ9" s="53"/>
      <c r="AK9" s="52"/>
      <c r="AL9" s="44"/>
    </row>
    <row r="10" spans="1:38" ht="15">
      <c r="A10" s="48"/>
      <c r="B10" s="5" t="s">
        <v>16</v>
      </c>
      <c r="D10"/>
      <c r="F10" s="49"/>
      <c r="G10" s="50"/>
      <c r="H10" s="50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U10" s="50"/>
      <c r="V10" s="50"/>
      <c r="W10" s="49"/>
      <c r="X10" s="49"/>
      <c r="Y10">
        <v>9.4</v>
      </c>
      <c r="Z10" s="41">
        <v>5.2</v>
      </c>
      <c r="AC10" s="42"/>
      <c r="AD10" s="51"/>
      <c r="AE10" s="44">
        <f>MAX(0.5*Y10+0.5*Z10,0.5*AD10+0.5*Z10,0.5*Y10+0.5*AD10)+'exercicios aula'!V10+AA10</f>
        <v>7.76842105263158</v>
      </c>
      <c r="AF10" s="52">
        <v>7.8</v>
      </c>
      <c r="AG10" s="53">
        <v>75</v>
      </c>
      <c r="AH10" s="44"/>
      <c r="AI10" s="5"/>
      <c r="AJ10" s="53"/>
      <c r="AK10" s="52"/>
      <c r="AL10" s="44"/>
    </row>
    <row r="11" spans="1:38" ht="15">
      <c r="A11" s="48"/>
      <c r="B11" s="5" t="s">
        <v>17</v>
      </c>
      <c r="D11"/>
      <c r="F11" s="49"/>
      <c r="G11" s="50"/>
      <c r="H11" s="50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U11" s="50"/>
      <c r="V11" s="50"/>
      <c r="W11" s="49"/>
      <c r="X11" s="49"/>
      <c r="Y11">
        <v>8.2</v>
      </c>
      <c r="Z11" s="41">
        <v>3.3</v>
      </c>
      <c r="AC11" s="42"/>
      <c r="AD11" s="51"/>
      <c r="AE11" s="44">
        <f>MAX(0.5*Y11+0.5*Z11,0.5*AD11+0.5*Z11,0.5*Y11+0.5*AD11)+'exercicios aula'!V11+AA11</f>
        <v>6.66578947368421</v>
      </c>
      <c r="AF11" s="52">
        <v>6.7</v>
      </c>
      <c r="AG11" s="53">
        <v>95</v>
      </c>
      <c r="AH11" s="44"/>
      <c r="AI11" s="5"/>
      <c r="AJ11" s="53"/>
      <c r="AK11" s="52"/>
      <c r="AL11" s="44"/>
    </row>
    <row r="12" spans="1:38" ht="15">
      <c r="A12" s="48"/>
      <c r="B12" s="5" t="s">
        <v>18</v>
      </c>
      <c r="D12"/>
      <c r="F12" s="49"/>
      <c r="G12" s="50"/>
      <c r="H12" s="50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U12" s="50"/>
      <c r="V12" s="50"/>
      <c r="W12" s="49"/>
      <c r="X12" s="49"/>
      <c r="Y12">
        <v>8</v>
      </c>
      <c r="Z12" s="41">
        <v>6.2</v>
      </c>
      <c r="AC12" s="42"/>
      <c r="AD12" s="51"/>
      <c r="AE12" s="44">
        <f>MAX(0.5*Y12+0.5*Z12,0.5*AD12+0.5*Z12,0.5*Y12+0.5*AD12)+'exercicios aula'!V12+AA12</f>
        <v>7.5473684210526315</v>
      </c>
      <c r="AF12" s="52">
        <v>7.6</v>
      </c>
      <c r="AG12" s="53">
        <v>75</v>
      </c>
      <c r="AH12" s="44"/>
      <c r="AI12" s="5"/>
      <c r="AJ12" s="53"/>
      <c r="AK12" s="52"/>
      <c r="AL12" s="44"/>
    </row>
    <row r="13" spans="1:38" ht="15">
      <c r="A13" s="48"/>
      <c r="B13" s="5" t="s">
        <v>19</v>
      </c>
      <c r="D13"/>
      <c r="F13" s="49"/>
      <c r="G13" s="50"/>
      <c r="H13" s="50"/>
      <c r="I13" s="50"/>
      <c r="J13" s="50"/>
      <c r="K13" s="50"/>
      <c r="L13" s="50"/>
      <c r="M13" s="49"/>
      <c r="N13" s="49"/>
      <c r="O13" s="49"/>
      <c r="P13" s="49"/>
      <c r="Q13" s="49"/>
      <c r="R13" s="49"/>
      <c r="S13" s="49"/>
      <c r="U13" s="50"/>
      <c r="V13" s="50"/>
      <c r="W13" s="49"/>
      <c r="X13" s="49"/>
      <c r="Y13">
        <v>7.3</v>
      </c>
      <c r="Z13" s="41">
        <v>3.3</v>
      </c>
      <c r="AC13" s="42"/>
      <c r="AD13" s="51"/>
      <c r="AE13" s="44">
        <f>MAX(0.5*Y13+0.5*Z13,0.5*AD13+0.5*Z13,0.5*Y13+0.5*AD13)+'exercicios aula'!V13+AA13</f>
        <v>5.994736842105263</v>
      </c>
      <c r="AF13" s="52">
        <v>6</v>
      </c>
      <c r="AG13" s="53">
        <v>75</v>
      </c>
      <c r="AH13" s="44"/>
      <c r="AI13" s="5"/>
      <c r="AJ13" s="53"/>
      <c r="AK13" s="52"/>
      <c r="AL13" s="44"/>
    </row>
    <row r="14" spans="1:38" ht="15">
      <c r="A14" s="48"/>
      <c r="B14" s="5" t="s">
        <v>20</v>
      </c>
      <c r="D14"/>
      <c r="F14" s="49"/>
      <c r="G14" s="50"/>
      <c r="H14" s="50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U14" s="50"/>
      <c r="V14" s="50"/>
      <c r="W14" s="49"/>
      <c r="X14" s="49"/>
      <c r="Y14">
        <v>9</v>
      </c>
      <c r="Z14" s="41">
        <v>4.1</v>
      </c>
      <c r="AC14" s="42"/>
      <c r="AD14" s="51"/>
      <c r="AE14" s="44">
        <f>MAX(0.5*Y14+0.5*Z14,0.5*AD14+0.5*Z14,0.5*Y14+0.5*AD14)+'exercicios aula'!V14+AA14</f>
        <v>6.707894736842105</v>
      </c>
      <c r="AF14" s="52">
        <v>6.7</v>
      </c>
      <c r="AG14" s="53">
        <v>75</v>
      </c>
      <c r="AH14" s="44"/>
      <c r="AI14" s="5"/>
      <c r="AJ14" s="53"/>
      <c r="AK14" s="52"/>
      <c r="AL14" s="44"/>
    </row>
    <row r="15" spans="1:38" ht="15">
      <c r="A15" s="48"/>
      <c r="B15" s="5" t="s">
        <v>21</v>
      </c>
      <c r="D15"/>
      <c r="F15" s="49"/>
      <c r="G15" s="50"/>
      <c r="H15" s="50"/>
      <c r="I15" s="50"/>
      <c r="J15" s="50"/>
      <c r="K15" s="50"/>
      <c r="L15" s="50"/>
      <c r="M15" s="49"/>
      <c r="N15" s="49"/>
      <c r="O15" s="49"/>
      <c r="P15" s="49"/>
      <c r="Q15" s="49"/>
      <c r="R15" s="49"/>
      <c r="S15" s="49"/>
      <c r="U15" s="50"/>
      <c r="V15" s="50"/>
      <c r="W15" s="49"/>
      <c r="X15" s="49"/>
      <c r="Y15">
        <v>5</v>
      </c>
      <c r="Z15" s="41">
        <v>3.8</v>
      </c>
      <c r="AC15" s="42"/>
      <c r="AD15" s="51">
        <v>3</v>
      </c>
      <c r="AE15" s="44">
        <f>MAX(0.5*Y15+0.5*Z15,0.5*AD15+0.5*Z15,0.5*Y15+0.5*AD15)+'exercicios aula'!V15+AA15</f>
        <v>4.494736842105263</v>
      </c>
      <c r="AF15" s="52">
        <v>4.5</v>
      </c>
      <c r="AG15" s="53">
        <v>70</v>
      </c>
      <c r="AH15" s="44"/>
      <c r="AI15" s="5"/>
      <c r="AJ15" s="53"/>
      <c r="AK15" s="52"/>
      <c r="AL15" s="44"/>
    </row>
    <row r="16" spans="1:38" ht="15">
      <c r="A16" s="48"/>
      <c r="B16" s="5" t="s">
        <v>22</v>
      </c>
      <c r="D16"/>
      <c r="F16" s="49"/>
      <c r="G16" s="50"/>
      <c r="H16" s="50"/>
      <c r="I16" s="49"/>
      <c r="J16" s="50"/>
      <c r="K16" s="50"/>
      <c r="L16" s="50"/>
      <c r="M16" s="49"/>
      <c r="N16" s="49"/>
      <c r="O16" s="49"/>
      <c r="P16" s="49"/>
      <c r="Q16" s="49"/>
      <c r="R16" s="49"/>
      <c r="S16" s="49"/>
      <c r="U16" s="50"/>
      <c r="V16" s="50"/>
      <c r="W16" s="49"/>
      <c r="X16" s="49"/>
      <c r="Y16">
        <v>4.5</v>
      </c>
      <c r="Z16" s="41">
        <v>3.9</v>
      </c>
      <c r="AA16">
        <v>0.25</v>
      </c>
      <c r="AC16" s="42"/>
      <c r="AD16" s="51">
        <v>1.5</v>
      </c>
      <c r="AE16" s="44">
        <f>MAX(0.5*Y16+0.5*Z16,0.5*AD16+0.5*Z16,0.5*Y16+0.5*AD16)+'exercicios aula'!V16+AA16</f>
        <v>4.955263157894737</v>
      </c>
      <c r="AF16" s="52">
        <v>5</v>
      </c>
      <c r="AG16" s="53">
        <v>75</v>
      </c>
      <c r="AH16" s="44"/>
      <c r="AI16" s="5"/>
      <c r="AJ16" s="53"/>
      <c r="AK16" s="52"/>
      <c r="AL16" s="44"/>
    </row>
    <row r="17" spans="1:38" ht="15">
      <c r="A17" s="48"/>
      <c r="B17" s="5" t="s">
        <v>23</v>
      </c>
      <c r="D17"/>
      <c r="F17" s="49"/>
      <c r="G17" s="50"/>
      <c r="H17" s="50"/>
      <c r="I17" s="50"/>
      <c r="J17" s="50"/>
      <c r="K17" s="50"/>
      <c r="L17" s="50"/>
      <c r="M17" s="49"/>
      <c r="N17" s="49"/>
      <c r="O17" s="49"/>
      <c r="P17" s="49"/>
      <c r="Q17" s="49"/>
      <c r="R17" s="49"/>
      <c r="S17" s="49"/>
      <c r="U17" s="50"/>
      <c r="V17" s="50"/>
      <c r="W17" s="49"/>
      <c r="X17" s="49"/>
      <c r="Y17">
        <v>7.5</v>
      </c>
      <c r="Z17" s="41">
        <v>4.5</v>
      </c>
      <c r="AC17" s="42"/>
      <c r="AD17" s="51"/>
      <c r="AE17" s="44">
        <f>MAX(0.5*Y17+0.5*Z17,0.5*AD17+0.5*Z17,0.5*Y17+0.5*AD17)+'exercicios aula'!V17+AA17</f>
        <v>6.2105263157894735</v>
      </c>
      <c r="AF17" s="52">
        <v>6.2</v>
      </c>
      <c r="AG17" s="53">
        <v>75</v>
      </c>
      <c r="AH17" s="44"/>
      <c r="AI17" s="5"/>
      <c r="AJ17" s="53"/>
      <c r="AK17" s="52"/>
      <c r="AL17" s="44"/>
    </row>
    <row r="18" spans="1:38" ht="15">
      <c r="A18" s="48"/>
      <c r="B18" s="5" t="s">
        <v>24</v>
      </c>
      <c r="D18"/>
      <c r="F18" s="49"/>
      <c r="G18" s="50"/>
      <c r="H18" s="50"/>
      <c r="I18" s="50"/>
      <c r="J18" s="50"/>
      <c r="K18" s="50"/>
      <c r="L18" s="50"/>
      <c r="M18" s="49"/>
      <c r="N18" s="50"/>
      <c r="O18" s="49"/>
      <c r="P18" s="49"/>
      <c r="Q18" s="49"/>
      <c r="R18" s="49"/>
      <c r="S18" s="49"/>
      <c r="U18" s="50"/>
      <c r="V18" s="50"/>
      <c r="W18" s="49"/>
      <c r="X18" s="49"/>
      <c r="Y18">
        <v>8</v>
      </c>
      <c r="Z18" s="41">
        <v>4.6</v>
      </c>
      <c r="AA18">
        <v>0.25</v>
      </c>
      <c r="AC18" s="42"/>
      <c r="AD18" s="51"/>
      <c r="AE18" s="44">
        <f>MAX(0.5*Y18+0.5*Z18,0.5*AD18+0.5*Z18,0.5*Y18+0.5*AD18)+'exercicios aula'!V18+AA18</f>
        <v>7.302631578947368</v>
      </c>
      <c r="AF18" s="52">
        <v>7.3</v>
      </c>
      <c r="AG18" s="53">
        <v>85</v>
      </c>
      <c r="AH18" s="44"/>
      <c r="AI18" s="5"/>
      <c r="AJ18" s="53"/>
      <c r="AK18" s="52"/>
      <c r="AL18" s="44"/>
    </row>
    <row r="19" spans="1:38" ht="15">
      <c r="A19" s="48"/>
      <c r="B19" s="5" t="s">
        <v>25</v>
      </c>
      <c r="D19"/>
      <c r="F19" s="49"/>
      <c r="G19" s="50"/>
      <c r="H19" s="50"/>
      <c r="I19" s="50"/>
      <c r="J19" s="50"/>
      <c r="K19" s="50"/>
      <c r="L19" s="50"/>
      <c r="M19" s="49"/>
      <c r="N19" s="49"/>
      <c r="O19" s="49"/>
      <c r="P19" s="49"/>
      <c r="Q19" s="49"/>
      <c r="R19" s="49"/>
      <c r="S19" s="49"/>
      <c r="U19" s="50"/>
      <c r="V19" s="50"/>
      <c r="W19" s="49"/>
      <c r="X19" s="49"/>
      <c r="Y19">
        <v>7</v>
      </c>
      <c r="Z19" s="41">
        <v>4.7</v>
      </c>
      <c r="AC19" s="42"/>
      <c r="AD19" s="51"/>
      <c r="AE19" s="44">
        <f>MAX(0.5*Y19+0.5*Z19,0.5*AD19+0.5*Z19,0.5*Y19+0.5*AD19)+'exercicios aula'!V19+AA19</f>
        <v>5.955263157894737</v>
      </c>
      <c r="AF19" s="52">
        <v>6</v>
      </c>
      <c r="AG19" s="53">
        <v>75</v>
      </c>
      <c r="AH19" s="44"/>
      <c r="AI19" s="5"/>
      <c r="AJ19" s="53"/>
      <c r="AK19" s="52"/>
      <c r="AL19" s="44"/>
    </row>
    <row r="20" spans="1:38" ht="15">
      <c r="A20" s="48"/>
      <c r="B20" s="5" t="s">
        <v>26</v>
      </c>
      <c r="D20"/>
      <c r="F20" s="49"/>
      <c r="G20" s="50"/>
      <c r="H20" s="50"/>
      <c r="I20" s="50"/>
      <c r="J20" s="50"/>
      <c r="K20" s="50"/>
      <c r="L20" s="50"/>
      <c r="M20" s="49"/>
      <c r="N20" s="49"/>
      <c r="O20" s="49"/>
      <c r="P20" s="49"/>
      <c r="Q20" s="49"/>
      <c r="R20" s="49"/>
      <c r="S20" s="49"/>
      <c r="U20" s="50"/>
      <c r="V20" s="50"/>
      <c r="W20" s="49"/>
      <c r="X20" s="49"/>
      <c r="Y20">
        <v>10</v>
      </c>
      <c r="Z20" s="41">
        <v>7.4</v>
      </c>
      <c r="AC20" s="42"/>
      <c r="AD20" s="51"/>
      <c r="AE20" s="44">
        <f>MAX(0.5*Y20+0.5*Z20,0.5*AD20+0.5*Z20,0.5*Y20+0.5*AD20)+'exercicios aula'!V20+AA20</f>
        <v>9.505263157894737</v>
      </c>
      <c r="AF20" s="52">
        <v>9.5</v>
      </c>
      <c r="AG20" s="53">
        <v>100</v>
      </c>
      <c r="AH20" s="44"/>
      <c r="AI20" s="5"/>
      <c r="AJ20" s="53"/>
      <c r="AK20" s="52"/>
      <c r="AL20" s="44"/>
    </row>
    <row r="21" spans="1:38" ht="15">
      <c r="A21" s="48"/>
      <c r="B21" s="5" t="s">
        <v>27</v>
      </c>
      <c r="D21"/>
      <c r="F21" s="49"/>
      <c r="G21" s="50"/>
      <c r="H21" s="50"/>
      <c r="I21" s="50"/>
      <c r="J21" s="50"/>
      <c r="K21" s="50"/>
      <c r="L21" s="50"/>
      <c r="M21" s="49"/>
      <c r="N21" s="49"/>
      <c r="O21" s="49"/>
      <c r="P21" s="49"/>
      <c r="Q21" s="49"/>
      <c r="R21" s="49"/>
      <c r="S21" s="49"/>
      <c r="U21" s="50"/>
      <c r="V21" s="50"/>
      <c r="W21" s="49"/>
      <c r="X21" s="49"/>
      <c r="Y21">
        <v>6</v>
      </c>
      <c r="Z21" s="41">
        <v>3.6</v>
      </c>
      <c r="AA21">
        <v>0.25</v>
      </c>
      <c r="AC21" s="42"/>
      <c r="AD21" s="51"/>
      <c r="AE21" s="44">
        <f>MAX(0.5*Y21+0.5*Z21,0.5*AD21+0.5*Z21,0.5*Y21+0.5*AD21)+'exercicios aula'!V21+AA21</f>
        <v>5.760526315789473</v>
      </c>
      <c r="AF21" s="52">
        <v>5.8</v>
      </c>
      <c r="AG21" s="53">
        <v>85</v>
      </c>
      <c r="AH21" s="44"/>
      <c r="AI21" s="5"/>
      <c r="AJ21" s="53"/>
      <c r="AK21" s="52"/>
      <c r="AL21" s="44"/>
    </row>
    <row r="22" spans="1:38" ht="15">
      <c r="A22" s="48"/>
      <c r="B22" s="5" t="s">
        <v>28</v>
      </c>
      <c r="D22"/>
      <c r="F22" s="49"/>
      <c r="G22" s="50"/>
      <c r="H22" s="50"/>
      <c r="I22" s="50"/>
      <c r="J22" s="50"/>
      <c r="K22" s="50"/>
      <c r="L22" s="50"/>
      <c r="M22" s="49"/>
      <c r="N22" s="49"/>
      <c r="O22" s="49"/>
      <c r="P22" s="49"/>
      <c r="Q22" s="49"/>
      <c r="R22" s="49"/>
      <c r="S22" s="49"/>
      <c r="U22" s="50"/>
      <c r="V22" s="50"/>
      <c r="W22" s="49"/>
      <c r="X22" s="49"/>
      <c r="Y22">
        <v>6.5</v>
      </c>
      <c r="Z22" s="41">
        <v>3.6</v>
      </c>
      <c r="AC22" s="42"/>
      <c r="AD22" s="51"/>
      <c r="AE22" s="44">
        <f>MAX(0.5*Y22+0.5*Z22,0.5*AD22+0.5*Z22,0.5*Y22+0.5*AD22)+'exercicios aula'!V22+AA22</f>
        <v>5.66578947368421</v>
      </c>
      <c r="AF22" s="52">
        <v>5.7</v>
      </c>
      <c r="AG22" s="53">
        <v>75</v>
      </c>
      <c r="AH22" s="44"/>
      <c r="AI22" s="5"/>
      <c r="AJ22" s="53"/>
      <c r="AK22" s="52"/>
      <c r="AL22" s="44"/>
    </row>
    <row r="23" spans="1:38" ht="15">
      <c r="A23" s="48"/>
      <c r="B23" s="16" t="s">
        <v>29</v>
      </c>
      <c r="D23"/>
      <c r="F23" s="49"/>
      <c r="G23" s="50"/>
      <c r="H23" s="50"/>
      <c r="I23" s="50"/>
      <c r="J23" s="50"/>
      <c r="K23" s="50"/>
      <c r="L23" s="50"/>
      <c r="M23" s="50"/>
      <c r="N23" s="50"/>
      <c r="O23" s="49"/>
      <c r="P23" s="50"/>
      <c r="Q23" s="50"/>
      <c r="R23" s="50"/>
      <c r="S23" s="50"/>
      <c r="U23" s="50"/>
      <c r="V23" s="50"/>
      <c r="W23" s="50"/>
      <c r="X23" s="50"/>
      <c r="Y23">
        <v>7.7</v>
      </c>
      <c r="Z23" s="41">
        <v>4.8</v>
      </c>
      <c r="AA23">
        <v>0.25</v>
      </c>
      <c r="AC23" s="42"/>
      <c r="AD23" s="51"/>
      <c r="AE23" s="44">
        <f>MAX(0.5*Y23+0.5*Z23,0.5*AD23+0.5*Z23,0.5*Y23+0.5*AD23)+'exercicios aula'!V23+AA23</f>
        <v>7.478947368421053</v>
      </c>
      <c r="AF23" s="52">
        <v>7.5</v>
      </c>
      <c r="AG23" s="53">
        <v>100</v>
      </c>
      <c r="AH23" s="44"/>
      <c r="AI23" s="16"/>
      <c r="AJ23" s="53"/>
      <c r="AK23" s="52"/>
      <c r="AL23" s="44"/>
    </row>
    <row r="24" spans="1:38" ht="15">
      <c r="A24" s="48"/>
      <c r="B24" s="16" t="s">
        <v>30</v>
      </c>
      <c r="D24"/>
      <c r="F24" s="49"/>
      <c r="G24" s="50"/>
      <c r="H24" s="50"/>
      <c r="I24" s="50"/>
      <c r="J24" s="50"/>
      <c r="K24" s="50"/>
      <c r="L24" s="50"/>
      <c r="M24" s="50"/>
      <c r="N24" s="50"/>
      <c r="O24" s="49"/>
      <c r="P24" s="50"/>
      <c r="Q24" s="50"/>
      <c r="R24" s="50"/>
      <c r="S24" s="50"/>
      <c r="U24" s="50"/>
      <c r="V24" s="50"/>
      <c r="W24" s="50"/>
      <c r="X24" s="50"/>
      <c r="Y24">
        <v>8.8</v>
      </c>
      <c r="Z24" s="41">
        <v>3.3</v>
      </c>
      <c r="AA24">
        <v>0.25</v>
      </c>
      <c r="AC24" s="42"/>
      <c r="AD24" s="51"/>
      <c r="AE24" s="44">
        <f>MAX(0.5*Y24+0.5*Z24,0.5*AD24+0.5*Z24,0.5*Y24+0.5*AD24)+'exercicios aula'!V24+AA24</f>
        <v>7.142105263157895</v>
      </c>
      <c r="AF24" s="52">
        <v>7.1</v>
      </c>
      <c r="AG24" s="53">
        <v>100</v>
      </c>
      <c r="AH24" s="44"/>
      <c r="AI24" s="16"/>
      <c r="AJ24" s="53"/>
      <c r="AK24" s="52"/>
      <c r="AL24" s="44"/>
    </row>
    <row r="25" spans="1:38" ht="15">
      <c r="A25" s="48"/>
      <c r="B25" s="5" t="s">
        <v>31</v>
      </c>
      <c r="D25"/>
      <c r="F25" s="49"/>
      <c r="G25" s="50"/>
      <c r="H25" s="50"/>
      <c r="I25" s="50"/>
      <c r="J25" s="50"/>
      <c r="K25" s="50"/>
      <c r="L25" s="50"/>
      <c r="M25" s="50"/>
      <c r="N25" s="50"/>
      <c r="O25" s="49"/>
      <c r="P25" s="50"/>
      <c r="Q25" s="50"/>
      <c r="R25" s="50"/>
      <c r="S25" s="50"/>
      <c r="U25" s="50"/>
      <c r="V25" s="50"/>
      <c r="W25" s="50"/>
      <c r="X25" s="50"/>
      <c r="Y25">
        <v>9.8</v>
      </c>
      <c r="Z25" s="41">
        <v>4.6</v>
      </c>
      <c r="AC25" s="42"/>
      <c r="AD25" s="51"/>
      <c r="AE25" s="44">
        <f>MAX(0.5*Y25+0.5*Z25,0.5*AD25+0.5*Z25,0.5*Y25+0.5*AD25)+'exercicios aula'!V25+AA25</f>
        <v>8.010526315789473</v>
      </c>
      <c r="AF25" s="52">
        <v>8</v>
      </c>
      <c r="AG25" s="53">
        <v>85</v>
      </c>
      <c r="AH25" s="44"/>
      <c r="AI25" s="5"/>
      <c r="AJ25" s="53"/>
      <c r="AK25" s="52"/>
      <c r="AL25" s="44"/>
    </row>
    <row r="26" spans="1:38" ht="15">
      <c r="A26" s="48"/>
      <c r="B26" s="5" t="s">
        <v>32</v>
      </c>
      <c r="D26"/>
      <c r="F26" s="49"/>
      <c r="G26" s="50"/>
      <c r="H26" s="50"/>
      <c r="I26" s="50"/>
      <c r="J26" s="50"/>
      <c r="K26" s="50"/>
      <c r="L26" s="50"/>
      <c r="M26" s="50"/>
      <c r="N26" s="50"/>
      <c r="O26" s="49"/>
      <c r="P26" s="50"/>
      <c r="Q26" s="50"/>
      <c r="R26" s="50"/>
      <c r="S26" s="50"/>
      <c r="U26" s="50"/>
      <c r="V26" s="50"/>
      <c r="W26" s="50"/>
      <c r="X26" s="50"/>
      <c r="Y26">
        <v>9</v>
      </c>
      <c r="Z26" s="41">
        <v>7.3</v>
      </c>
      <c r="AC26" s="42"/>
      <c r="AD26" s="54"/>
      <c r="AE26" s="44">
        <f>MAX(0.5*Y26+0.5*Z26,0.5*AD26+0.5*Z26,0.5*Y26+0.5*AD26)+'exercicios aula'!V26+AA26</f>
        <v>8.73421052631579</v>
      </c>
      <c r="AF26" s="52">
        <v>8.7</v>
      </c>
      <c r="AG26" s="53">
        <v>75</v>
      </c>
      <c r="AH26" s="44"/>
      <c r="AI26" s="5"/>
      <c r="AJ26" s="53"/>
      <c r="AK26" s="52"/>
      <c r="AL26" s="44"/>
    </row>
    <row r="27" spans="1:38" ht="15">
      <c r="A27" s="48"/>
      <c r="B27" s="5" t="s">
        <v>33</v>
      </c>
      <c r="D27"/>
      <c r="F27" s="49"/>
      <c r="G27" s="50"/>
      <c r="H27" s="50"/>
      <c r="I27" s="50"/>
      <c r="J27" s="50"/>
      <c r="K27" s="50"/>
      <c r="L27" s="50"/>
      <c r="M27" s="50"/>
      <c r="N27" s="50"/>
      <c r="O27" s="49"/>
      <c r="P27" s="50"/>
      <c r="Q27" s="50"/>
      <c r="R27" s="50"/>
      <c r="S27" s="50"/>
      <c r="U27" s="50"/>
      <c r="V27" s="50"/>
      <c r="W27" s="50"/>
      <c r="X27" s="50"/>
      <c r="Y27">
        <v>7.6</v>
      </c>
      <c r="Z27" s="41">
        <v>3.6</v>
      </c>
      <c r="AC27" s="42"/>
      <c r="AD27" s="51"/>
      <c r="AE27" s="44">
        <f>MAX(0.5*Y27+0.5*Z27,0.5*AD27+0.5*Z27,0.5*Y27+0.5*AD27)+'exercicios aula'!V27+AA27</f>
        <v>5.689473684210526</v>
      </c>
      <c r="AF27" s="52">
        <v>5.7</v>
      </c>
      <c r="AG27" s="53">
        <v>75</v>
      </c>
      <c r="AH27" s="44"/>
      <c r="AI27" s="5"/>
      <c r="AJ27" s="53"/>
      <c r="AK27" s="52"/>
      <c r="AL27" s="44"/>
    </row>
    <row r="28" spans="1:38" ht="15">
      <c r="A28" s="48"/>
      <c r="B28" s="5" t="s">
        <v>34</v>
      </c>
      <c r="D28"/>
      <c r="F28" s="49"/>
      <c r="G28" s="50"/>
      <c r="H28" s="50"/>
      <c r="I28" s="50"/>
      <c r="J28" s="50"/>
      <c r="K28" s="50"/>
      <c r="L28" s="50"/>
      <c r="M28" s="50"/>
      <c r="N28" s="50"/>
      <c r="O28" s="49"/>
      <c r="P28" s="50"/>
      <c r="Q28" s="50"/>
      <c r="R28" s="50"/>
      <c r="S28" s="49"/>
      <c r="U28" s="50"/>
      <c r="V28" s="50"/>
      <c r="W28" s="50"/>
      <c r="X28" s="50"/>
      <c r="Y28">
        <v>7.5</v>
      </c>
      <c r="Z28" s="41">
        <v>4.1</v>
      </c>
      <c r="AC28" s="42"/>
      <c r="AD28" s="51"/>
      <c r="AE28" s="44">
        <f>MAX(0.5*Y28+0.5*Z28,0.5*AD28+0.5*Z28,0.5*Y28+0.5*AD28)+'exercicios aula'!V28+AA28</f>
        <v>6.063157894736842</v>
      </c>
      <c r="AF28" s="52">
        <v>6.1</v>
      </c>
      <c r="AG28" s="53">
        <v>75</v>
      </c>
      <c r="AH28" s="44"/>
      <c r="AI28" s="5"/>
      <c r="AJ28" s="53"/>
      <c r="AK28" s="52"/>
      <c r="AL28" s="44"/>
    </row>
    <row r="29" spans="1:38" ht="15">
      <c r="A29" s="48"/>
      <c r="B29" s="5" t="s">
        <v>35</v>
      </c>
      <c r="D29"/>
      <c r="F29" s="49"/>
      <c r="G29" s="50"/>
      <c r="H29" s="50"/>
      <c r="I29" s="50"/>
      <c r="J29" s="50"/>
      <c r="K29" s="50"/>
      <c r="L29" s="50"/>
      <c r="M29" s="50"/>
      <c r="N29" s="50"/>
      <c r="O29" s="49"/>
      <c r="P29" s="50"/>
      <c r="Q29" s="50"/>
      <c r="R29" s="50"/>
      <c r="S29" s="50"/>
      <c r="U29" s="50"/>
      <c r="V29" s="50"/>
      <c r="W29" s="50"/>
      <c r="X29" s="50"/>
      <c r="Y29">
        <v>3.3</v>
      </c>
      <c r="Z29" s="41">
        <v>3.1</v>
      </c>
      <c r="AC29" s="42"/>
      <c r="AD29" s="51">
        <v>4.8</v>
      </c>
      <c r="AE29" s="44">
        <f>MAX(0.5*Y29+0.5*Z29,0.5*AD29+0.5*Z29,0.5*Y29+0.5*AD29)+'exercicios aula'!V29+AA29</f>
        <v>4.618421052631579</v>
      </c>
      <c r="AF29" s="52">
        <v>4.6</v>
      </c>
      <c r="AG29" s="53">
        <v>75</v>
      </c>
      <c r="AH29" s="44"/>
      <c r="AI29" s="5"/>
      <c r="AJ29" s="53"/>
      <c r="AK29" s="52"/>
      <c r="AL29" s="44"/>
    </row>
    <row r="30" spans="1:38" ht="15">
      <c r="A30" s="48"/>
      <c r="B30" s="5" t="s">
        <v>36</v>
      </c>
      <c r="D30"/>
      <c r="F30" s="49"/>
      <c r="G30" s="50"/>
      <c r="H30" s="50"/>
      <c r="I30" s="50"/>
      <c r="J30" s="50"/>
      <c r="K30" s="50"/>
      <c r="L30" s="50"/>
      <c r="M30" s="50"/>
      <c r="N30" s="50"/>
      <c r="O30" s="49"/>
      <c r="P30" s="50"/>
      <c r="Q30" s="50"/>
      <c r="R30" s="50"/>
      <c r="S30" s="50"/>
      <c r="U30" s="50"/>
      <c r="V30" s="50"/>
      <c r="W30" s="50"/>
      <c r="X30" s="50"/>
      <c r="Y30">
        <v>5.3</v>
      </c>
      <c r="Z30" s="41">
        <v>4.9</v>
      </c>
      <c r="AC30" s="42"/>
      <c r="AD30" s="51"/>
      <c r="AE30" s="44">
        <f>MAX(0.5*Y30+0.5*Z30,0.5*AD30+0.5*Z30,0.5*Y30+0.5*AD30)+'exercicios aula'!V30+AA30</f>
        <v>5.536842105263157</v>
      </c>
      <c r="AF30" s="52">
        <v>5.5</v>
      </c>
      <c r="AG30" s="53">
        <v>75</v>
      </c>
      <c r="AH30" s="44"/>
      <c r="AI30" s="5"/>
      <c r="AJ30" s="53"/>
      <c r="AK30" s="52"/>
      <c r="AL30" s="44"/>
    </row>
    <row r="31" spans="1:38" ht="15">
      <c r="A31" s="48"/>
      <c r="B31" s="5" t="s">
        <v>37</v>
      </c>
      <c r="D31"/>
      <c r="F31" s="49"/>
      <c r="G31" s="50"/>
      <c r="H31" s="50"/>
      <c r="I31" s="50"/>
      <c r="J31" s="50"/>
      <c r="K31" s="50"/>
      <c r="L31" s="50"/>
      <c r="M31" s="50"/>
      <c r="N31" s="50"/>
      <c r="O31" s="49"/>
      <c r="P31" s="50"/>
      <c r="Q31" s="50"/>
      <c r="R31" s="49"/>
      <c r="S31" s="50"/>
      <c r="U31" s="50"/>
      <c r="V31" s="50"/>
      <c r="W31" s="50"/>
      <c r="X31" s="50"/>
      <c r="Y31">
        <v>3</v>
      </c>
      <c r="Z31" s="41">
        <v>4</v>
      </c>
      <c r="AC31" s="42"/>
      <c r="AD31" s="51">
        <v>3.2</v>
      </c>
      <c r="AE31" s="44">
        <f>MAX(0.5*Y31+0.5*Z31,0.5*AD31+0.5*Z31,0.5*Y31+0.5*AD31)+'exercicios aula'!V31+AA31</f>
        <v>4.3578947368421055</v>
      </c>
      <c r="AF31" s="52">
        <v>4.4</v>
      </c>
      <c r="AG31" s="53">
        <v>85</v>
      </c>
      <c r="AH31" s="44"/>
      <c r="AI31" s="5"/>
      <c r="AJ31" s="53"/>
      <c r="AK31" s="52"/>
      <c r="AL31" s="44"/>
    </row>
    <row r="32" spans="1:38" ht="15">
      <c r="A32" s="48"/>
      <c r="B32" s="5" t="s">
        <v>38</v>
      </c>
      <c r="D32"/>
      <c r="F32" s="49"/>
      <c r="G32" s="50"/>
      <c r="H32" s="50"/>
      <c r="I32" s="50"/>
      <c r="J32" s="50"/>
      <c r="K32" s="50"/>
      <c r="L32" s="50"/>
      <c r="M32" s="50"/>
      <c r="N32" s="50"/>
      <c r="O32" s="49"/>
      <c r="P32" s="50"/>
      <c r="Q32" s="50"/>
      <c r="R32" s="50"/>
      <c r="S32" s="50"/>
      <c r="U32" s="50"/>
      <c r="V32" s="50"/>
      <c r="W32" s="50"/>
      <c r="X32" s="50"/>
      <c r="Y32">
        <v>10</v>
      </c>
      <c r="Z32" s="41">
        <v>8.6</v>
      </c>
      <c r="AC32" s="42"/>
      <c r="AD32" s="51"/>
      <c r="AE32" s="44">
        <f>MAX(0.5*Y32+0.5*Z32,0.5*AD32+0.5*Z32,0.5*Y32+0.5*AD32)+'exercicios aula'!V32+AA32</f>
        <v>9.936842105263159</v>
      </c>
      <c r="AF32" s="52">
        <v>9.9</v>
      </c>
      <c r="AG32" s="53">
        <v>85</v>
      </c>
      <c r="AH32" s="44"/>
      <c r="AI32" s="5"/>
      <c r="AJ32" s="53"/>
      <c r="AK32" s="52"/>
      <c r="AL32" s="44"/>
    </row>
    <row r="33" spans="1:38" ht="15">
      <c r="A33" s="48"/>
      <c r="B33" s="5" t="s">
        <v>39</v>
      </c>
      <c r="D33"/>
      <c r="F33" s="49"/>
      <c r="G33" s="50"/>
      <c r="H33" s="50"/>
      <c r="I33" s="50"/>
      <c r="J33" s="50"/>
      <c r="K33" s="50"/>
      <c r="L33" s="50"/>
      <c r="M33" s="50"/>
      <c r="N33" s="50"/>
      <c r="O33" s="49"/>
      <c r="P33" s="50"/>
      <c r="Q33" s="50"/>
      <c r="R33" s="50"/>
      <c r="S33" s="50"/>
      <c r="U33" s="50"/>
      <c r="V33" s="50"/>
      <c r="W33" s="50"/>
      <c r="X33" s="50"/>
      <c r="Y33" s="51">
        <v>7</v>
      </c>
      <c r="Z33" s="41">
        <v>3.6</v>
      </c>
      <c r="AA33" s="42"/>
      <c r="AC33" s="42"/>
      <c r="AD33" s="55"/>
      <c r="AE33" s="44">
        <f>MAX(0.5*Y33+0.5*Z33,0.5*AD33+0.5*Z33,0.5*Y33+0.5*AD33)+'exercicios aula'!V33+AA33</f>
        <v>5.71578947368421</v>
      </c>
      <c r="AF33" s="52">
        <v>5.7</v>
      </c>
      <c r="AG33" s="53">
        <v>75</v>
      </c>
      <c r="AH33" s="44"/>
      <c r="AI33" s="5"/>
      <c r="AJ33" s="53"/>
      <c r="AK33" s="52"/>
      <c r="AL33" s="44"/>
    </row>
    <row r="34" spans="1:38" ht="15">
      <c r="A34" s="48"/>
      <c r="B34" s="16" t="s">
        <v>40</v>
      </c>
      <c r="D34"/>
      <c r="F34" s="49"/>
      <c r="G34" s="50"/>
      <c r="H34" s="50"/>
      <c r="I34" s="50"/>
      <c r="J34" s="50"/>
      <c r="K34" s="50"/>
      <c r="L34" s="50"/>
      <c r="M34" s="50"/>
      <c r="N34" s="50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1">
        <v>9.2</v>
      </c>
      <c r="Z34" s="41">
        <v>3.9</v>
      </c>
      <c r="AA34" s="42"/>
      <c r="AC34" s="42"/>
      <c r="AD34" s="55"/>
      <c r="AE34" s="44">
        <f>MAX(0.5*Y34+0.5*Z34,0.5*AD34+0.5*Z34,0.5*Y34+0.5*AD34)+'exercicios aula'!V34+AA34</f>
        <v>7.46578947368421</v>
      </c>
      <c r="AF34" s="52">
        <v>7.5</v>
      </c>
      <c r="AG34" s="53">
        <v>100</v>
      </c>
      <c r="AH34" s="44"/>
      <c r="AI34" s="16"/>
      <c r="AJ34" s="53"/>
      <c r="AK34" s="52"/>
      <c r="AL34" s="44"/>
    </row>
    <row r="35" spans="1:38" ht="15">
      <c r="A35" s="48"/>
      <c r="B35" s="16" t="s">
        <v>41</v>
      </c>
      <c r="D35"/>
      <c r="F35" s="49"/>
      <c r="G35" s="50"/>
      <c r="H35" s="50"/>
      <c r="I35" s="50"/>
      <c r="J35" s="50"/>
      <c r="K35" s="50"/>
      <c r="L35" s="50"/>
      <c r="M35" s="50"/>
      <c r="N35" s="50"/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1">
        <v>6.5</v>
      </c>
      <c r="Z35" s="41">
        <v>2.1</v>
      </c>
      <c r="AA35" s="42">
        <v>0.25</v>
      </c>
      <c r="AB35" s="55"/>
      <c r="AC35" s="42"/>
      <c r="AD35" s="56">
        <v>3.7</v>
      </c>
      <c r="AE35" s="44">
        <f>MAX(0.5*Y35+0.5*Z35,0.5*AD35+0.5*Z35,0.5*Y35+0.5*AD35)+'exercicios aula'!V35+AA35</f>
        <v>6.097368421052631</v>
      </c>
      <c r="AF35" s="44">
        <v>6.1</v>
      </c>
      <c r="AG35">
        <v>90</v>
      </c>
      <c r="AH35" s="44"/>
      <c r="AI35" s="16"/>
      <c r="AJ35" s="44"/>
      <c r="AK35" s="44"/>
      <c r="AL35" s="44"/>
    </row>
    <row r="36" spans="1:38" ht="15">
      <c r="A36" s="48"/>
      <c r="B36" s="16" t="s">
        <v>42</v>
      </c>
      <c r="D36"/>
      <c r="F36" s="49"/>
      <c r="G36" s="50"/>
      <c r="H36" s="50"/>
      <c r="I36" s="50"/>
      <c r="J36" s="50"/>
      <c r="K36" s="50"/>
      <c r="L36" s="50"/>
      <c r="M36" s="50"/>
      <c r="N36" s="50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1">
        <v>9.3</v>
      </c>
      <c r="Z36" s="41">
        <v>5.3</v>
      </c>
      <c r="AA36" s="42"/>
      <c r="AB36" s="55"/>
      <c r="AC36" s="42"/>
      <c r="AD36" s="56"/>
      <c r="AE36" s="44">
        <f>MAX(0.5*Y36+0.5*Z36,0.5*AD36+0.5*Z36,0.5*Y36+0.5*AD36)+'exercicios aula'!V36+AA36</f>
        <v>8.200000000000001</v>
      </c>
      <c r="AF36" s="44">
        <v>8.2</v>
      </c>
      <c r="AG36">
        <v>100</v>
      </c>
      <c r="AH36" s="44"/>
      <c r="AI36" s="16"/>
      <c r="AJ36" s="44"/>
      <c r="AK36" s="44"/>
      <c r="AL36" s="44"/>
    </row>
    <row r="37" spans="1:38" ht="15">
      <c r="A37" s="48"/>
      <c r="B37" s="5" t="s">
        <v>43</v>
      </c>
      <c r="D37"/>
      <c r="F37" s="49"/>
      <c r="G37" s="50"/>
      <c r="H37" s="50"/>
      <c r="I37" s="50"/>
      <c r="J37" s="50"/>
      <c r="K37" s="50"/>
      <c r="L37" s="50"/>
      <c r="M37" s="50"/>
      <c r="N37" s="50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1">
        <v>7.5</v>
      </c>
      <c r="Z37" s="41">
        <v>5.2</v>
      </c>
      <c r="AA37" s="42"/>
      <c r="AB37" s="55"/>
      <c r="AC37" s="42"/>
      <c r="AD37" s="56"/>
      <c r="AE37" s="44">
        <f>MAX(0.5*Y37+0.5*Z37,0.5*AD37+0.5*Z37,0.5*Y37+0.5*AD37)+'exercicios aula'!V37+AA37</f>
        <v>7.107894736842105</v>
      </c>
      <c r="AF37" s="44">
        <v>7.1</v>
      </c>
      <c r="AG37">
        <v>85</v>
      </c>
      <c r="AH37" s="44"/>
      <c r="AI37" s="5"/>
      <c r="AJ37" s="44"/>
      <c r="AK37" s="44"/>
      <c r="AL37" s="44"/>
    </row>
    <row r="38" spans="1:38" ht="15">
      <c r="A38" s="48"/>
      <c r="B38" s="16" t="s">
        <v>44</v>
      </c>
      <c r="D38"/>
      <c r="F38" s="49"/>
      <c r="G38" s="50"/>
      <c r="H38" s="50"/>
      <c r="I38" s="50"/>
      <c r="J38" s="50"/>
      <c r="K38" s="50"/>
      <c r="L38" s="50"/>
      <c r="M38" s="50"/>
      <c r="N38" s="50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1">
        <v>10</v>
      </c>
      <c r="Z38" s="41">
        <v>4.8</v>
      </c>
      <c r="AA38" s="42"/>
      <c r="AB38" s="55"/>
      <c r="AC38" s="42"/>
      <c r="AD38" s="56"/>
      <c r="AE38" s="44">
        <f>MAX(0.5*Y38+0.5*Z38,0.5*AD38+0.5*Z38,0.5*Y38+0.5*AD38)+'exercicios aula'!V38+AA38</f>
        <v>8.257894736842106</v>
      </c>
      <c r="AF38" s="44">
        <v>8.3</v>
      </c>
      <c r="AG38">
        <v>100</v>
      </c>
      <c r="AH38" s="44"/>
      <c r="AI38" s="16"/>
      <c r="AJ38" s="44"/>
      <c r="AK38" s="44"/>
      <c r="AL38" s="44"/>
    </row>
    <row r="39" spans="1:38" ht="15">
      <c r="A39" s="48"/>
      <c r="B39" s="5" t="s">
        <v>45</v>
      </c>
      <c r="D39"/>
      <c r="F39" s="49"/>
      <c r="G39" s="50"/>
      <c r="H39" s="50"/>
      <c r="I39" s="50"/>
      <c r="J39" s="50"/>
      <c r="K39" s="50"/>
      <c r="L39" s="50"/>
      <c r="M39" s="50"/>
      <c r="N39" s="50"/>
      <c r="O39" s="49"/>
      <c r="P39" s="50"/>
      <c r="Q39" s="50"/>
      <c r="R39" s="50"/>
      <c r="S39" s="50"/>
      <c r="T39" s="50"/>
      <c r="U39" s="50"/>
      <c r="V39" s="50"/>
      <c r="W39" s="50"/>
      <c r="X39" s="50"/>
      <c r="Y39" s="51">
        <v>5.5</v>
      </c>
      <c r="Z39" s="41">
        <v>4.3</v>
      </c>
      <c r="AA39" s="42"/>
      <c r="AB39" s="55"/>
      <c r="AC39" s="42"/>
      <c r="AD39" s="56"/>
      <c r="AE39" s="44">
        <f>MAX(0.5*Y39+0.5*Z39,0.5*AD39+0.5*Z39,0.5*Y39+0.5*AD39)+'exercicios aula'!V39+AA39</f>
        <v>5.3578947368421055</v>
      </c>
      <c r="AF39" s="44">
        <v>5.4</v>
      </c>
      <c r="AG39">
        <v>75</v>
      </c>
      <c r="AH39" s="44"/>
      <c r="AI39" s="5"/>
      <c r="AJ39" s="44"/>
      <c r="AK39" s="44"/>
      <c r="AL39" s="44"/>
    </row>
    <row r="40" spans="1:38" ht="14.25" customHeight="1">
      <c r="A40" s="48"/>
      <c r="B40" s="5" t="s">
        <v>46</v>
      </c>
      <c r="D40"/>
      <c r="F40" s="49"/>
      <c r="G40" s="50"/>
      <c r="H40" s="50"/>
      <c r="I40" s="50"/>
      <c r="J40" s="50"/>
      <c r="K40" s="50"/>
      <c r="L40" s="50"/>
      <c r="M40" s="50"/>
      <c r="N40" s="50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1">
        <v>6.5</v>
      </c>
      <c r="Z40" s="41">
        <v>4.2</v>
      </c>
      <c r="AA40" s="42"/>
      <c r="AB40" s="55"/>
      <c r="AC40" s="42"/>
      <c r="AD40" s="56"/>
      <c r="AE40" s="44">
        <f>MAX(0.5*Y40+0.5*Z40,0.5*AD40+0.5*Z40,0.5*Y40+0.5*AD40)+'exercicios aula'!V40+AA40</f>
        <v>5.944736842105263</v>
      </c>
      <c r="AF40" s="44">
        <v>6</v>
      </c>
      <c r="AG40">
        <v>75</v>
      </c>
      <c r="AH40" s="44"/>
      <c r="AI40" s="5"/>
      <c r="AJ40" s="44"/>
      <c r="AK40" s="44"/>
      <c r="AL40" s="44"/>
    </row>
    <row r="41" spans="1:38" ht="15">
      <c r="A41" s="48"/>
      <c r="B41" s="22" t="s">
        <v>47</v>
      </c>
      <c r="D41"/>
      <c r="F41" s="49"/>
      <c r="G41" s="50"/>
      <c r="H41" s="50"/>
      <c r="I41" s="50"/>
      <c r="J41" s="50"/>
      <c r="K41" s="50"/>
      <c r="L41" s="50"/>
      <c r="M41" s="50"/>
      <c r="N41" s="50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1"/>
      <c r="Z41" s="41"/>
      <c r="AA41" s="42"/>
      <c r="AB41" s="55"/>
      <c r="AC41" s="42"/>
      <c r="AD41" s="56"/>
      <c r="AE41" s="44">
        <f>MAX(0.5*Y41+0.5*Z41,0.5*AD41+0.5*Z41,0.5*Y41+0.5*AD41)+'exercicios aula'!V41+AA41</f>
        <v>0</v>
      </c>
      <c r="AF41" s="44">
        <v>0</v>
      </c>
      <c r="AG41">
        <v>0</v>
      </c>
      <c r="AH41" s="44"/>
      <c r="AI41" s="22"/>
      <c r="AJ41" s="44"/>
      <c r="AK41" s="44"/>
      <c r="AL41" s="44"/>
    </row>
    <row r="42" spans="1:38" ht="15">
      <c r="A42" s="48"/>
      <c r="B42" s="5" t="s">
        <v>48</v>
      </c>
      <c r="D42"/>
      <c r="F42" s="49"/>
      <c r="G42" s="50"/>
      <c r="H42" s="50"/>
      <c r="I42" s="50"/>
      <c r="J42" s="50"/>
      <c r="K42" s="50"/>
      <c r="L42" s="50"/>
      <c r="M42" s="50"/>
      <c r="N42" s="50"/>
      <c r="O42" s="49"/>
      <c r="P42" s="50"/>
      <c r="Q42" s="50"/>
      <c r="R42" s="50"/>
      <c r="S42" s="50"/>
      <c r="T42" s="50"/>
      <c r="U42" s="50"/>
      <c r="V42" s="50"/>
      <c r="W42" s="50"/>
      <c r="X42" s="50"/>
      <c r="Y42" s="51">
        <v>7.5</v>
      </c>
      <c r="Z42" s="41">
        <v>3.3</v>
      </c>
      <c r="AA42" s="42"/>
      <c r="AB42" s="55"/>
      <c r="AC42" s="42"/>
      <c r="AD42" s="56"/>
      <c r="AE42" s="44">
        <f>MAX(0.5*Y42+0.5*Z42,0.5*AD42+0.5*Z42,0.5*Y42+0.5*AD42)+'exercicios aula'!V42+AA42</f>
        <v>5.557894736842106</v>
      </c>
      <c r="AF42" s="44">
        <v>5.6</v>
      </c>
      <c r="AG42">
        <v>75</v>
      </c>
      <c r="AH42" s="44"/>
      <c r="AI42" s="5"/>
      <c r="AJ42" s="44"/>
      <c r="AK42" s="44"/>
      <c r="AL42" s="44"/>
    </row>
    <row r="43" spans="1:38" ht="15">
      <c r="A43" s="48"/>
      <c r="B43" s="5" t="s">
        <v>49</v>
      </c>
      <c r="D43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7"/>
      <c r="V43" s="57"/>
      <c r="W43" s="57"/>
      <c r="X43" s="57"/>
      <c r="Y43" s="51">
        <v>7.5</v>
      </c>
      <c r="Z43" s="41">
        <v>3.6</v>
      </c>
      <c r="AA43" s="42"/>
      <c r="AB43" s="55"/>
      <c r="AC43" s="42"/>
      <c r="AD43" s="56"/>
      <c r="AE43" s="44">
        <f>MAX(0.5*Y43+0.5*Z43,0.5*AD43+0.5*Z43,0.5*Y43+0.5*AD43)+'exercicios aula'!V43+AA43</f>
        <v>5.655263157894737</v>
      </c>
      <c r="AF43" s="44">
        <v>5.7</v>
      </c>
      <c r="AG43">
        <v>75</v>
      </c>
      <c r="AH43" s="44"/>
      <c r="AI43" s="5"/>
      <c r="AJ43" s="44"/>
      <c r="AK43" s="44"/>
      <c r="AL43" s="44"/>
    </row>
    <row r="44" spans="1:38" ht="15">
      <c r="A44" s="48"/>
      <c r="B44" s="5" t="s">
        <v>50</v>
      </c>
      <c r="D44"/>
      <c r="F44" s="49"/>
      <c r="G44" s="50"/>
      <c r="H44" s="50"/>
      <c r="I44" s="50"/>
      <c r="J44" s="50"/>
      <c r="K44" s="50"/>
      <c r="L44" s="50"/>
      <c r="M44" s="50"/>
      <c r="N44" s="50"/>
      <c r="O44" s="49"/>
      <c r="P44" s="50"/>
      <c r="Q44" s="50"/>
      <c r="R44" s="50"/>
      <c r="S44" s="50"/>
      <c r="T44" s="50"/>
      <c r="U44" s="50"/>
      <c r="V44" s="50"/>
      <c r="W44" s="50"/>
      <c r="X44" s="50"/>
      <c r="Y44" s="51">
        <v>9.5</v>
      </c>
      <c r="Z44" s="41">
        <v>3.6</v>
      </c>
      <c r="AA44" s="42"/>
      <c r="AB44" s="55"/>
      <c r="AC44" s="42"/>
      <c r="AD44" s="56"/>
      <c r="AE44" s="44">
        <f>MAX(0.5*Y44+0.5*Z44,0.5*AD44+0.5*Z44,0.5*Y44+0.5*AD44)+'exercicios aula'!V44+AA44</f>
        <v>7.234210526315789</v>
      </c>
      <c r="AF44" s="44">
        <v>7.2</v>
      </c>
      <c r="AG44">
        <v>75</v>
      </c>
      <c r="AH44" s="44"/>
      <c r="AI44" s="5"/>
      <c r="AJ44" s="44"/>
      <c r="AK44" s="44"/>
      <c r="AL44" s="44"/>
    </row>
    <row r="45" spans="1:38" ht="15">
      <c r="A45" s="48"/>
      <c r="B45" s="5" t="s">
        <v>51</v>
      </c>
      <c r="D45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7"/>
      <c r="V45" s="57"/>
      <c r="W45" s="57"/>
      <c r="X45" s="57"/>
      <c r="Y45" s="51">
        <v>10</v>
      </c>
      <c r="Z45" s="41">
        <v>6</v>
      </c>
      <c r="AA45" s="42"/>
      <c r="AB45" s="55"/>
      <c r="AC45" s="42"/>
      <c r="AD45" s="58"/>
      <c r="AE45" s="44">
        <f>MAX(0.5*Y45+0.5*Z45,0.5*AD45+0.5*Z45,0.5*Y45+0.5*AD45)+'exercicios aula'!V45+AA45</f>
        <v>8.884210526315789</v>
      </c>
      <c r="AF45" s="44">
        <v>8.9</v>
      </c>
      <c r="AG45">
        <v>100</v>
      </c>
      <c r="AH45" s="44"/>
      <c r="AI45" s="5"/>
      <c r="AJ45" s="44"/>
      <c r="AK45" s="44"/>
      <c r="AL45" s="44"/>
    </row>
    <row r="46" spans="1:38" ht="15">
      <c r="A46" s="48"/>
      <c r="B46" s="5" t="s">
        <v>52</v>
      </c>
      <c r="D46"/>
      <c r="F46" s="49"/>
      <c r="G46" s="50"/>
      <c r="H46" s="50"/>
      <c r="I46" s="50"/>
      <c r="J46" s="50"/>
      <c r="K46" s="50"/>
      <c r="L46" s="50"/>
      <c r="M46" s="50"/>
      <c r="N46" s="50"/>
      <c r="O46" s="49"/>
      <c r="P46" s="50"/>
      <c r="Q46" s="50"/>
      <c r="R46" s="50"/>
      <c r="S46" s="50"/>
      <c r="T46" s="50"/>
      <c r="U46" s="50"/>
      <c r="V46" s="50"/>
      <c r="W46" s="50"/>
      <c r="X46" s="50"/>
      <c r="Y46" s="51">
        <v>9.7</v>
      </c>
      <c r="Z46" s="41">
        <v>4.8</v>
      </c>
      <c r="AA46" s="42"/>
      <c r="AB46" s="55"/>
      <c r="AC46" s="42"/>
      <c r="AD46" s="44"/>
      <c r="AE46" s="44">
        <f>MAX(0.5*Y46+0.5*Z46,0.5*AD46+0.5*Z46,0.5*Y46+0.5*AD46)+'exercicios aula'!V46+AA46</f>
        <v>7.760526315789473</v>
      </c>
      <c r="AF46" s="44">
        <v>7.8</v>
      </c>
      <c r="AG46">
        <v>75</v>
      </c>
      <c r="AH46" s="44"/>
      <c r="AI46" s="5"/>
      <c r="AJ46" s="44"/>
      <c r="AK46" s="44"/>
      <c r="AL46" s="44"/>
    </row>
    <row r="47" spans="1:38" ht="15">
      <c r="A47" s="48"/>
      <c r="B47" s="5" t="s">
        <v>53</v>
      </c>
      <c r="D47"/>
      <c r="F47" s="49"/>
      <c r="G47" s="50"/>
      <c r="H47" s="50"/>
      <c r="I47" s="50"/>
      <c r="J47" s="50"/>
      <c r="K47" s="50"/>
      <c r="L47" s="50"/>
      <c r="M47" s="50"/>
      <c r="N47" s="50"/>
      <c r="O47" s="49"/>
      <c r="P47" s="50"/>
      <c r="Q47" s="50"/>
      <c r="R47" s="50"/>
      <c r="S47" s="50"/>
      <c r="T47" s="50"/>
      <c r="U47" s="50"/>
      <c r="V47" s="50"/>
      <c r="W47" s="50"/>
      <c r="X47" s="50"/>
      <c r="Y47" s="51">
        <v>8.5</v>
      </c>
      <c r="Z47" s="41">
        <v>4.1</v>
      </c>
      <c r="AA47" s="42"/>
      <c r="AB47" s="55"/>
      <c r="AC47" s="42"/>
      <c r="AD47" s="45"/>
      <c r="AE47" s="44">
        <f>MAX(0.5*Y47+0.5*Z47,0.5*AD47+0.5*Z47,0.5*Y47+0.5*AD47)+'exercicios aula'!V47+AA47</f>
        <v>6.784210526315789</v>
      </c>
      <c r="AF47" s="44">
        <v>6.8</v>
      </c>
      <c r="AG47">
        <v>75</v>
      </c>
      <c r="AH47" s="44"/>
      <c r="AI47" s="5"/>
      <c r="AJ47" s="44"/>
      <c r="AK47" s="44"/>
      <c r="AL47" s="44"/>
    </row>
    <row r="48" spans="1:38" ht="15">
      <c r="A48" s="48"/>
      <c r="B48" s="22" t="s">
        <v>54</v>
      </c>
      <c r="D48"/>
      <c r="F48" s="49"/>
      <c r="G48" s="50"/>
      <c r="H48" s="50"/>
      <c r="I48" s="50"/>
      <c r="J48" s="50"/>
      <c r="K48" s="50"/>
      <c r="L48" s="50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/>
      <c r="Z48" s="41"/>
      <c r="AA48" s="42"/>
      <c r="AB48" s="55"/>
      <c r="AC48" s="42"/>
      <c r="AD48" s="58"/>
      <c r="AE48" s="44">
        <f>MAX(0.5*Y48+0.5*Z48,0.5*AD48+0.5*Z48,0.5*Y48+0.5*AD48)+'exercicios aula'!V48+AA48</f>
        <v>0</v>
      </c>
      <c r="AF48" s="44">
        <v>0</v>
      </c>
      <c r="AG48">
        <v>0</v>
      </c>
      <c r="AH48" s="44"/>
      <c r="AI48" s="22"/>
      <c r="AJ48" s="44"/>
      <c r="AK48" s="44"/>
      <c r="AL48" s="44"/>
    </row>
    <row r="49" spans="1:38" ht="15">
      <c r="A49" s="48"/>
      <c r="B49" s="5" t="s">
        <v>55</v>
      </c>
      <c r="D49"/>
      <c r="F49" s="49"/>
      <c r="G49" s="42"/>
      <c r="H49" s="50"/>
      <c r="I49" s="50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51">
        <v>7</v>
      </c>
      <c r="Z49" s="42">
        <v>3.5</v>
      </c>
      <c r="AA49" s="44">
        <v>0.25</v>
      </c>
      <c r="AB49" s="55"/>
      <c r="AC49" s="42"/>
      <c r="AD49" s="45"/>
      <c r="AE49" s="44">
        <f>MAX(0.5*Y49+0.5*Z49,0.5*AD49+0.5*Z49,0.5*Y49+0.5*AD49)+'exercicios aula'!V49+AA49</f>
        <v>6.036842105263158</v>
      </c>
      <c r="AF49" s="44">
        <v>6</v>
      </c>
      <c r="AG49">
        <v>75</v>
      </c>
      <c r="AH49" s="44"/>
      <c r="AI49" s="5"/>
      <c r="AJ49" s="44"/>
      <c r="AK49" s="44"/>
      <c r="AL49" s="44"/>
    </row>
    <row r="50" spans="1:36" ht="15">
      <c r="A50" s="48"/>
      <c r="B50" s="5" t="s">
        <v>56</v>
      </c>
      <c r="D50"/>
      <c r="F50" s="49"/>
      <c r="G50" s="44"/>
      <c r="H50" s="44"/>
      <c r="I50" s="50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51">
        <v>9.8</v>
      </c>
      <c r="Z50" s="42">
        <v>5.4</v>
      </c>
      <c r="AA50" s="55"/>
      <c r="AB50" s="55"/>
      <c r="AC50" s="42"/>
      <c r="AD50" s="44"/>
      <c r="AE50" s="44">
        <f>MAX(0.5*Y50+0.5*Z50,0.5*AD50+0.5*Z50,0.5*Y50+0.5*AD50)+'exercicios aula'!V50+AA50</f>
        <v>8.505263157894738</v>
      </c>
      <c r="AF50" s="44">
        <v>8.5</v>
      </c>
      <c r="AG50">
        <v>100</v>
      </c>
      <c r="AH50" s="44"/>
      <c r="AI50" s="5"/>
      <c r="AJ50" s="44"/>
    </row>
    <row r="51" spans="1:36" ht="15">
      <c r="A51" s="48"/>
      <c r="B51" s="5" t="s">
        <v>57</v>
      </c>
      <c r="D51"/>
      <c r="F51" s="49"/>
      <c r="G51" s="44"/>
      <c r="H51" s="44"/>
      <c r="I51" s="50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51">
        <v>3.6</v>
      </c>
      <c r="Z51" s="42">
        <v>5</v>
      </c>
      <c r="AA51" s="44"/>
      <c r="AB51" s="55"/>
      <c r="AC51" s="42"/>
      <c r="AD51" s="44"/>
      <c r="AE51" s="44">
        <f>MAX(0.5*Y51+0.5*Z51,0.5*AD51+0.5*Z51,0.5*Y51+0.5*AD51)+'exercicios aula'!V51+AA51</f>
        <v>4.978947368421053</v>
      </c>
      <c r="AF51" s="44">
        <v>5</v>
      </c>
      <c r="AG51">
        <v>85</v>
      </c>
      <c r="AH51" s="44"/>
      <c r="AI51" s="5"/>
      <c r="AJ51" s="44"/>
    </row>
    <row r="52" spans="1:36" ht="15">
      <c r="A52" s="44"/>
      <c r="B52" s="32" t="s">
        <v>58</v>
      </c>
      <c r="D52"/>
      <c r="F52" s="49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51">
        <v>8</v>
      </c>
      <c r="Z52" s="42">
        <v>3.3</v>
      </c>
      <c r="AA52" s="44"/>
      <c r="AB52" s="55"/>
      <c r="AC52" s="42"/>
      <c r="AD52" s="44"/>
      <c r="AE52" s="44">
        <f>MAX(0.5*Y52+0.5*Z52,0.5*AD52+0.5*Z52,0.5*Y52+0.5*AD52)+'exercicios aula'!V52+AA52</f>
        <v>6.144736842105264</v>
      </c>
      <c r="AF52" s="44">
        <v>6.1</v>
      </c>
      <c r="AG52">
        <v>75</v>
      </c>
      <c r="AH52" s="44"/>
      <c r="AI52" s="32"/>
      <c r="AJ52" s="44"/>
    </row>
    <row r="53" spans="1:35" ht="15">
      <c r="A53" s="44"/>
      <c r="B53" s="32" t="s">
        <v>59</v>
      </c>
      <c r="D53"/>
      <c r="F53" s="4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51">
        <v>9.2</v>
      </c>
      <c r="Z53" s="42">
        <v>4.6</v>
      </c>
      <c r="AA53" s="44"/>
      <c r="AB53" s="55"/>
      <c r="AC53" s="42"/>
      <c r="AD53" s="44"/>
      <c r="AE53" s="44">
        <f>MAX(0.5*Y53+0.5*Z53,0.5*AD53+0.5*Z53,0.5*Y53+0.5*AD53)+'exercicios aula'!V53+AA53</f>
        <v>7.7105263157894735</v>
      </c>
      <c r="AF53" s="44">
        <v>7.7</v>
      </c>
      <c r="AG53" s="44">
        <v>100</v>
      </c>
      <c r="AH53" s="44"/>
      <c r="AI53" s="32"/>
    </row>
    <row r="54" spans="2:35" ht="15">
      <c r="B54" s="33" t="s">
        <v>60</v>
      </c>
      <c r="D54"/>
      <c r="F54" s="49"/>
      <c r="Y54">
        <v>5.5</v>
      </c>
      <c r="Z54" s="41"/>
      <c r="AB54" s="55"/>
      <c r="AC54" s="42"/>
      <c r="AD54" s="44">
        <v>3.2</v>
      </c>
      <c r="AE54" s="44">
        <f>MAX(0.5*Y54+0.5*Z54,0.5*AD54+0.5*Z54,0.5*Y54+0.5*AD54)+'exercicios aula'!V54+AA54</f>
        <v>4.718421052631578</v>
      </c>
      <c r="AF54">
        <v>4.7</v>
      </c>
      <c r="AG54">
        <v>70</v>
      </c>
      <c r="AH54" s="44"/>
      <c r="AI54" s="33"/>
    </row>
    <row r="55" spans="2:35" ht="15">
      <c r="B55" s="33" t="s">
        <v>61</v>
      </c>
      <c r="D55"/>
      <c r="F55" s="49"/>
      <c r="Y55">
        <v>8</v>
      </c>
      <c r="Z55" s="41"/>
      <c r="AB55" s="55"/>
      <c r="AC55" s="42"/>
      <c r="AD55" s="44">
        <v>4.2</v>
      </c>
      <c r="AE55" s="44">
        <f>MAX(0.5*Y55+0.5*Z55,0.5*AD55+0.5*Z55,0.5*Y55+0.5*AD55)+'exercicios aula'!V55+AA55</f>
        <v>6.573684210526316</v>
      </c>
      <c r="AF55">
        <v>6.6</v>
      </c>
      <c r="AG55">
        <v>75</v>
      </c>
      <c r="AH55" s="44"/>
      <c r="AI55" s="33"/>
    </row>
    <row r="56" spans="2:35" ht="15">
      <c r="B56" s="33" t="s">
        <v>62</v>
      </c>
      <c r="D56"/>
      <c r="F56" s="49"/>
      <c r="Y56">
        <v>7</v>
      </c>
      <c r="Z56" s="41">
        <v>4.4</v>
      </c>
      <c r="AB56" s="55"/>
      <c r="AC56" s="42"/>
      <c r="AD56" s="44"/>
      <c r="AE56" s="44">
        <f>MAX(0.5*Y56+0.5*Z56,0.5*AD56+0.5*Z56,0.5*Y56+0.5*AD56)+'exercicios aula'!V56+AA56</f>
        <v>5.752631578947368</v>
      </c>
      <c r="AF56">
        <v>5.8</v>
      </c>
      <c r="AG56">
        <v>75</v>
      </c>
      <c r="AH56" s="44"/>
      <c r="AI56" s="33"/>
    </row>
    <row r="57" spans="2:35" ht="15">
      <c r="B57" s="33" t="s">
        <v>63</v>
      </c>
      <c r="D57"/>
      <c r="F57" s="49"/>
      <c r="Y57">
        <v>10</v>
      </c>
      <c r="Z57" s="41">
        <v>1.6</v>
      </c>
      <c r="AC57" s="42"/>
      <c r="AD57" s="44"/>
      <c r="AE57" s="44">
        <f>MAX(0.5*Y57+0.5*Z57,0.5*AD57+0.5*Z57,0.5*Y57+0.5*AD57)+'exercicios aula'!V57+AA57</f>
        <v>6.605263157894736</v>
      </c>
      <c r="AF57">
        <v>6.6</v>
      </c>
      <c r="AG57">
        <v>90</v>
      </c>
      <c r="AH57" s="44"/>
      <c r="AI57" s="33"/>
    </row>
    <row r="58" spans="2:35" ht="15">
      <c r="B58" s="33" t="s">
        <v>64</v>
      </c>
      <c r="D58"/>
      <c r="F58" s="49"/>
      <c r="Y58">
        <v>7.3</v>
      </c>
      <c r="Z58" s="41">
        <v>6.3</v>
      </c>
      <c r="AC58" s="42"/>
      <c r="AD58" s="44"/>
      <c r="AE58" s="44">
        <f>MAX(0.5*Y58+0.5*Z58,0.5*AD58+0.5*Z58,0.5*Y58+0.5*AD58)+'exercicios aula'!V58+AA58</f>
        <v>7.378947368421052</v>
      </c>
      <c r="AF58">
        <v>7.4</v>
      </c>
      <c r="AG58">
        <v>75</v>
      </c>
      <c r="AH58" s="44"/>
      <c r="AI58" s="33"/>
    </row>
    <row r="59" spans="2:35" ht="15">
      <c r="B59" s="33" t="s">
        <v>65</v>
      </c>
      <c r="D59"/>
      <c r="F59" s="49"/>
      <c r="Y59">
        <v>5.5</v>
      </c>
      <c r="Z59" s="41">
        <v>4.3</v>
      </c>
      <c r="AC59" s="42"/>
      <c r="AD59" s="44"/>
      <c r="AE59" s="44">
        <f>MAX(0.5*Y59+0.5*Z59,0.5*AD59+0.5*Z59,0.5*Y59+0.5*AD59)+'exercicios aula'!V59+AA59</f>
        <v>5.6000000000000005</v>
      </c>
      <c r="AF59">
        <v>5.6</v>
      </c>
      <c r="AG59">
        <v>80</v>
      </c>
      <c r="AH59" s="44"/>
      <c r="AI59" s="33"/>
    </row>
    <row r="60" spans="2:35" ht="15">
      <c r="B60" s="33" t="s">
        <v>66</v>
      </c>
      <c r="D60"/>
      <c r="F60" s="49"/>
      <c r="Y60">
        <v>6.5</v>
      </c>
      <c r="Z60" s="41">
        <v>3.7</v>
      </c>
      <c r="AC60" s="42"/>
      <c r="AD60" s="44"/>
      <c r="AE60" s="44">
        <f>MAX(0.5*Y60+0.5*Z60,0.5*AD60+0.5*Z60,0.5*Y60+0.5*AD60)+'exercicios aula'!V60+AA60</f>
        <v>5.310526315789473</v>
      </c>
      <c r="AF60">
        <v>5.3</v>
      </c>
      <c r="AG60">
        <v>75</v>
      </c>
      <c r="AH60" s="44"/>
      <c r="AI60" s="33"/>
    </row>
    <row r="61" spans="2:35" ht="15">
      <c r="B61" s="33" t="s">
        <v>67</v>
      </c>
      <c r="D61"/>
      <c r="F61" s="49"/>
      <c r="Y61">
        <v>4</v>
      </c>
      <c r="Z61" s="41"/>
      <c r="AC61" s="42"/>
      <c r="AD61" s="44"/>
      <c r="AE61" s="44">
        <f>MAX(0.5*Y61+0.5*Z61,0.5*AD61+0.5*Z61,0.5*Y61+0.5*AD61)+'exercicios aula'!V61+AA61</f>
        <v>2.1052631578947367</v>
      </c>
      <c r="AF61">
        <v>2.1</v>
      </c>
      <c r="AG61">
        <v>20</v>
      </c>
      <c r="AH61" s="44"/>
      <c r="AI61" s="33"/>
    </row>
    <row r="62" spans="2:35" ht="15">
      <c r="B62" s="35" t="s">
        <v>68</v>
      </c>
      <c r="D62"/>
      <c r="F62" s="49"/>
      <c r="Y62">
        <v>6.5</v>
      </c>
      <c r="Z62" s="41">
        <v>4.7</v>
      </c>
      <c r="AC62" s="42"/>
      <c r="AD62" s="44"/>
      <c r="AE62" s="44">
        <f>MAX(0.5*Y62+0.5*Z62,0.5*AD62+0.5*Z62,0.5*Y62+0.5*AD62)+'exercicios aula'!V62+AA62</f>
        <v>5.6</v>
      </c>
      <c r="AF62">
        <v>5.6</v>
      </c>
      <c r="AG62">
        <v>75</v>
      </c>
      <c r="AH62" s="44"/>
      <c r="AI62" s="35"/>
    </row>
    <row r="63" spans="2:35" ht="15">
      <c r="B63" s="33" t="s">
        <v>69</v>
      </c>
      <c r="D63"/>
      <c r="F63" s="49"/>
      <c r="Y63">
        <v>9.5</v>
      </c>
      <c r="Z63" s="41">
        <v>3.3</v>
      </c>
      <c r="AC63" s="42"/>
      <c r="AD63" s="44"/>
      <c r="AE63" s="44">
        <f>MAX(0.5*Y63+0.5*Z63,0.5*AD63+0.5*Z63,0.5*Y63+0.5*AD63)+'exercicios aula'!V63+AA63</f>
        <v>6.815789473684211</v>
      </c>
      <c r="AF63">
        <v>6.8</v>
      </c>
      <c r="AG63">
        <v>75</v>
      </c>
      <c r="AH63" s="44"/>
      <c r="AI63" s="33"/>
    </row>
    <row r="64" spans="2:34" ht="12.75">
      <c r="B64" t="s">
        <v>83</v>
      </c>
      <c r="D64"/>
      <c r="F64" s="49"/>
      <c r="Y64">
        <v>59</v>
      </c>
      <c r="Z64" s="41">
        <v>57</v>
      </c>
      <c r="AC64" s="42"/>
      <c r="AD64" s="44"/>
      <c r="AE64" s="44"/>
      <c r="AH64" s="44"/>
    </row>
    <row r="65" spans="2:34" ht="12.75">
      <c r="B65" t="s">
        <v>84</v>
      </c>
      <c r="D65"/>
      <c r="F65" s="49"/>
      <c r="Y65" s="11">
        <f>SUM(Y2:Y63)/59</f>
        <v>7.416949152542374</v>
      </c>
      <c r="Z65" s="41">
        <f>SUM(Z2:Z63)/57</f>
        <v>4.219298245614035</v>
      </c>
      <c r="AC65" s="42"/>
      <c r="AD65" s="44"/>
      <c r="AE65" s="41"/>
      <c r="AF65" s="41">
        <f>SUM(AF2:AF63)/57</f>
        <v>6.663157894736844</v>
      </c>
      <c r="AH65" s="44"/>
    </row>
    <row r="66" spans="5:34" ht="12.75">
      <c r="E66" s="49"/>
      <c r="AC66" s="42"/>
      <c r="AD66" s="44"/>
      <c r="AE66" s="44"/>
      <c r="AH66" s="44"/>
    </row>
    <row r="67" spans="5:31" ht="12.75">
      <c r="E67" s="49"/>
      <c r="AD67" s="44"/>
      <c r="AE67" s="44"/>
    </row>
    <row r="68" spans="30:31" ht="12.75">
      <c r="AD68" s="44"/>
      <c r="AE68" s="44"/>
    </row>
    <row r="69" spans="30:31" ht="12.75">
      <c r="AD69" s="44"/>
      <c r="AE69" s="44"/>
    </row>
    <row r="70" ht="12.75">
      <c r="AE70" s="4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 costa</cp:lastModifiedBy>
  <cp:lastPrinted>2005-07-10T17:40:05Z</cp:lastPrinted>
  <dcterms:created xsi:type="dcterms:W3CDTF">2003-09-16T17:01:20Z</dcterms:created>
  <dcterms:modified xsi:type="dcterms:W3CDTF">2009-06-26T23:06:22Z</dcterms:modified>
  <cp:category/>
  <cp:version/>
  <cp:contentType/>
  <cp:contentStatus/>
  <cp:revision>16</cp:revision>
</cp:coreProperties>
</file>